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dossantos\Documents\mdossantos\TRESOR-ECO - DOC DE TRAVAIL\TE-Français\TE-2026\TE-384 - BITD - Santé financière\"/>
    </mc:Choice>
  </mc:AlternateContent>
  <xr:revisionPtr revIDLastSave="0" documentId="8_{66342011-0DD1-4A88-BD90-EAA6D4A973CF}" xr6:coauthVersionLast="47" xr6:coauthVersionMax="47" xr10:uidLastSave="{00000000-0000-0000-0000-000000000000}"/>
  <bookViews>
    <workbookView xWindow="-120" yWindow="-120" windowWidth="29040" windowHeight="15720" xr2:uid="{00000000-000D-0000-FFFF-FFFF00000000}"/>
  </bookViews>
  <sheets>
    <sheet name="Présentation" sheetId="1" r:id="rId1"/>
    <sheet name="Taux de marge" sheetId="2" r:id="rId2"/>
    <sheet name="Valeur ajoutée" sheetId="3" r:id="rId3"/>
    <sheet name="Taux d'investissement" sheetId="4" r:id="rId4"/>
    <sheet name="Besoin en fonds de roulement en" sheetId="5" r:id="rId5"/>
    <sheet name="Capitaux propres" sheetId="6" r:id="rId6"/>
    <sheet name="Taux d'endettement brut" sheetId="7" r:id="rId7"/>
    <sheet name="Capacité de remboursement" sheetId="8" r:id="rId8"/>
    <sheet name="Productivité apparente du trava" sheetId="9" r:id="rId9"/>
    <sheet name="Taux d'excédent brut d'exploita" sheetId="10" r:id="rId10"/>
    <sheet name="Rentabilité de l'actif économiq" sheetId="11" r:id="rId11"/>
    <sheet name="Rentabilité des capitaux propre" sheetId="12" r:id="rId12"/>
    <sheet name="Créances clients en jours de CA" sheetId="13" r:id="rId13"/>
    <sheet name="Dettes fournisseurs en jours de" sheetId="14" r:id="rId14"/>
    <sheet name="Ecart de délais de paiements" sheetId="15" r:id="rId15"/>
    <sheet name="Taux d'apport externe" sheetId="16" r:id="rId16"/>
    <sheet name="Ratio de levier" sheetId="17" r:id="rId17"/>
    <sheet name="Ratio de solvabilité" sheetId="18" r:id="rId18"/>
    <sheet name="Taux d'endettement net" sheetId="19" r:id="rId19"/>
    <sheet name="Taux d'intérêt implicite"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0" i="1" l="1"/>
  <c r="A29" i="1"/>
  <c r="A28" i="1"/>
  <c r="A27" i="1"/>
  <c r="A26" i="1"/>
  <c r="A25" i="1"/>
  <c r="A24" i="1"/>
  <c r="A23" i="1"/>
  <c r="A22" i="1"/>
  <c r="A21" i="1"/>
  <c r="A20" i="1"/>
  <c r="A19" i="1"/>
  <c r="A18" i="1"/>
  <c r="A17" i="1"/>
  <c r="A16" i="1"/>
  <c r="A15" i="1"/>
  <c r="A14" i="1"/>
  <c r="A13" i="1"/>
  <c r="A12" i="1"/>
</calcChain>
</file>

<file path=xl/sharedStrings.xml><?xml version="1.0" encoding="utf-8"?>
<sst xmlns="http://schemas.openxmlformats.org/spreadsheetml/2006/main" count="201" uniqueCount="39">
  <si>
    <t>Situation de la base industrielle et technologique de défense depuis la guerre en Ukraine -- Résultats complémentaires</t>
  </si>
  <si>
    <t>1. Contexte et sources</t>
  </si>
  <si>
    <t>Ce fichier rassemble les résultats de la comparaison entre la BITD et son comparatif sur les indicateurs économiques et financiers mentionnés dans l'analyse. Pour chaque variable sont reportés deux types de métriques:
  • Médianes par groupe (onglets bleus) : médianes annuelles calculées sur l'ensemble de la BITD et sur le groupe comparatif. 
   • Coefficients de régressions (onglets verts) : coefficients et erreurs standards associés à l'appartenance à la BITD dans la régression de la variable.</t>
  </si>
  <si>
    <t>2. Méthode</t>
  </si>
  <si>
    <t>Les médianes sont calculées sur les entreprises présentes dans la BITD (Ensemble BITD) et sur le groupe de comparaison (Comparatif). Elles sont exprimées dans l'unité propre à chaque indicateur.
L'approche économétrique repose sur des régressions de la variable sur des variables de contrôles (voir texte). Le coefficient estimé mesure l'écart moyen entre la BITD et le comparatif. L'erreur standard associée permet d'apprécier la précision de cette estimation.
Certaines variables sont exprimées en logarithme dans les régressions. Dans ce cas, les coefficients s'interprètent comme des écarts log-points, approximativement équivalents à des écarts en pourcentage pour de faibles valeurs.</t>
  </si>
  <si>
    <t>3. Liste des variables</t>
  </si>
  <si>
    <t>Les variables sont définies dans le texte. Cliquez sur les variables ci-dessous pour accéder aux données.</t>
  </si>
  <si>
    <t>Variable</t>
  </si>
  <si>
    <t>Taux de marge</t>
  </si>
  <si>
    <t>Valeur ajoutée</t>
  </si>
  <si>
    <t>Taux d'investissement</t>
  </si>
  <si>
    <t>Besoin en fonds de roulement en jours de CA</t>
  </si>
  <si>
    <t>Capitaux propres</t>
  </si>
  <si>
    <t>Taux d'endettement brut</t>
  </si>
  <si>
    <t>Capacité de remboursement</t>
  </si>
  <si>
    <t>Productivité apparente du travail</t>
  </si>
  <si>
    <t>Taux d'excédent brut d'exploitation</t>
  </si>
  <si>
    <t>Rentabilité de l'actif économique</t>
  </si>
  <si>
    <t>Rentabilité des capitaux propres</t>
  </si>
  <si>
    <t>Créances clients en jours de CA</t>
  </si>
  <si>
    <t>Dettes fournisseurs en jours de CA</t>
  </si>
  <si>
    <t>Ecart de délais de paiements</t>
  </si>
  <si>
    <t>Taux d'apport externe</t>
  </si>
  <si>
    <t>Ratio de levier</t>
  </si>
  <si>
    <t>Ratio de solvabilité</t>
  </si>
  <si>
    <t>Taux d'endettement net</t>
  </si>
  <si>
    <t>Taux d'intérêt implicite</t>
  </si>
  <si>
    <t>Médianes</t>
  </si>
  <si>
    <t>Année</t>
  </si>
  <si>
    <t>Ensemble BITD</t>
  </si>
  <si>
    <t>Comparatif</t>
  </si>
  <si>
    <t/>
  </si>
  <si>
    <t>Ecart entre la BITD et le comparatif issu de l'approche économétrique</t>
  </si>
  <si>
    <t>Coefficient</t>
  </si>
  <si>
    <t>Erreur standard</t>
  </si>
  <si>
    <t>Base 100 en 2019.</t>
  </si>
  <si>
    <t>Note : Cette variable est exprimée en logarithme dans les régressions.</t>
  </si>
  <si>
    <t>En jours de chiffre d'affaires.</t>
  </si>
  <si>
    <t>En milliers d'euros par ETP.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</si>
</sst>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rgb="FF000000"/>
      <name val="Calibri"/>
      <family val="2"/>
      <scheme val="minor"/>
    </font>
    <font>
      <b/>
      <u/>
      <sz val="16"/>
      <color rgb="FF000000"/>
      <name val="Arial"/>
    </font>
    <font>
      <b/>
      <sz val="12"/>
      <color rgb="FF000000"/>
      <name val="Arial"/>
    </font>
    <font>
      <sz val="10"/>
      <color rgb="FF000000"/>
      <name val="Arial"/>
    </font>
    <font>
      <b/>
      <sz val="10"/>
      <color rgb="FF000000"/>
      <name val="Arial"/>
    </font>
    <font>
      <u/>
      <sz val="10"/>
      <color rgb="FF0563C1"/>
      <name val="Arial"/>
    </font>
    <font>
      <b/>
      <sz val="11"/>
      <color rgb="FF000000"/>
      <name val="Arial"/>
    </font>
    <font>
      <i/>
      <sz val="9"/>
      <color rgb="FFC00000"/>
      <name val="Arial"/>
    </font>
  </fonts>
  <fills count="7">
    <fill>
      <patternFill patternType="none"/>
    </fill>
    <fill>
      <patternFill patternType="gray125"/>
    </fill>
    <fill>
      <patternFill patternType="solid">
        <fgColor rgb="FFFFFFFF"/>
      </patternFill>
    </fill>
    <fill>
      <patternFill patternType="solid">
        <fgColor rgb="FFD9E1F2"/>
      </patternFill>
    </fill>
    <fill>
      <patternFill patternType="solid">
        <fgColor rgb="FFBDD7EE"/>
      </patternFill>
    </fill>
    <fill>
      <patternFill patternType="solid">
        <fgColor rgb="FFC6EFCE"/>
      </patternFill>
    </fill>
    <fill>
      <patternFill patternType="solid">
        <fgColor rgb="FFE2EFDA"/>
      </patternFill>
    </fill>
  </fills>
  <borders count="6">
    <border>
      <left/>
      <right/>
      <top/>
      <bottom/>
      <diagonal/>
    </border>
    <border>
      <left style="thin">
        <color rgb="FF4472C4"/>
      </left>
      <right style="thin">
        <color rgb="FF4472C4"/>
      </right>
      <top style="thin">
        <color rgb="FF4472C4"/>
      </top>
      <bottom style="thin">
        <color rgb="FF4472C4"/>
      </bottom>
      <diagonal/>
    </border>
    <border>
      <left style="thin">
        <color rgb="FFBFBFBF"/>
      </left>
      <right style="thin">
        <color rgb="FFBFBFBF"/>
      </right>
      <top style="thin">
        <color rgb="FFBFBFBF"/>
      </top>
      <bottom style="thin">
        <color rgb="FFBFBFBF"/>
      </bottom>
      <diagonal/>
    </border>
    <border>
      <left style="thin">
        <color rgb="FF2E75B6"/>
      </left>
      <right style="thin">
        <color rgb="FF2E75B6"/>
      </right>
      <top style="thin">
        <color rgb="FF2E75B6"/>
      </top>
      <bottom style="thin">
        <color rgb="FF2E75B6"/>
      </bottom>
      <diagonal/>
    </border>
    <border>
      <left style="thin">
        <color rgb="FF375623"/>
      </left>
      <right style="thin">
        <color rgb="FF375623"/>
      </right>
      <top style="thin">
        <color rgb="FF375623"/>
      </top>
      <bottom style="thin">
        <color rgb="FF375623"/>
      </bottom>
      <diagonal/>
    </border>
    <border>
      <left style="thin">
        <color rgb="FF70AD47"/>
      </left>
      <right style="thin">
        <color rgb="FF70AD47"/>
      </right>
      <top style="thin">
        <color rgb="FF70AD47"/>
      </top>
      <bottom style="thin">
        <color rgb="FF70AD47"/>
      </bottom>
      <diagonal/>
    </border>
  </borders>
  <cellStyleXfs count="1">
    <xf numFmtId="0" fontId="0" fillId="0" borderId="0"/>
  </cellStyleXfs>
  <cellXfs count="16">
    <xf numFmtId="0" fontId="0" fillId="0" borderId="0" xfId="0"/>
    <xf numFmtId="0" fontId="1" fillId="2" borderId="0" xfId="0" applyFont="1" applyFill="1" applyAlignment="1">
      <alignment horizontal="center" wrapText="1"/>
    </xf>
    <xf numFmtId="0" fontId="2" fillId="3" borderId="1" xfId="0" applyFont="1" applyFill="1" applyBorder="1" applyAlignment="1">
      <alignment horizontal="left"/>
    </xf>
    <xf numFmtId="0" fontId="3" fillId="0" borderId="0" xfId="0" applyFont="1" applyAlignment="1">
      <alignment horizontal="left" wrapText="1"/>
    </xf>
    <xf numFmtId="0" fontId="4" fillId="3" borderId="1" xfId="0" applyFont="1" applyFill="1" applyBorder="1" applyAlignment="1">
      <alignment horizontal="center"/>
    </xf>
    <xf numFmtId="0" fontId="5" fillId="0" borderId="2" xfId="0" applyFont="1" applyBorder="1" applyAlignment="1">
      <alignment horizontal="left"/>
    </xf>
    <xf numFmtId="1" fontId="3" fillId="0" borderId="2" xfId="0" applyNumberFormat="1" applyFont="1" applyBorder="1"/>
    <xf numFmtId="164" fontId="3" fillId="0" borderId="2" xfId="0" applyNumberFormat="1" applyFont="1" applyBorder="1"/>
    <xf numFmtId="0" fontId="4" fillId="6" borderId="5" xfId="0" applyFont="1" applyFill="1" applyBorder="1" applyAlignment="1">
      <alignment horizontal="center"/>
    </xf>
    <xf numFmtId="2" fontId="3" fillId="0" borderId="2" xfId="0" applyNumberFormat="1" applyFont="1" applyBorder="1"/>
    <xf numFmtId="165" fontId="3" fillId="0" borderId="2" xfId="0" applyNumberFormat="1" applyFont="1" applyBorder="1"/>
    <xf numFmtId="0" fontId="1" fillId="2" borderId="0" xfId="0" applyFont="1" applyFill="1" applyAlignment="1">
      <alignment horizontal="center" wrapText="1"/>
    </xf>
    <xf numFmtId="0" fontId="6" fillId="4" borderId="3" xfId="0" applyFont="1" applyFill="1" applyBorder="1" applyAlignment="1">
      <alignment horizontal="center"/>
    </xf>
    <xf numFmtId="0" fontId="3" fillId="0" borderId="0" xfId="0" applyFont="1" applyAlignment="1">
      <alignment horizontal="left" wrapText="1"/>
    </xf>
    <xf numFmtId="0" fontId="6" fillId="5" borderId="4" xfId="0" applyFont="1" applyFill="1" applyBorder="1" applyAlignment="1">
      <alignment horizontal="center"/>
    </xf>
    <xf numFmtId="0" fontId="7"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0"/>
  <sheetViews>
    <sheetView tabSelected="1" workbookViewId="0"/>
  </sheetViews>
  <sheetFormatPr baseColWidth="10" defaultRowHeight="15" x14ac:dyDescent="0.25"/>
  <cols>
    <col min="1" max="1" width="100.7109375" customWidth="1"/>
  </cols>
  <sheetData>
    <row r="1" spans="1:1" ht="60" customHeight="1" x14ac:dyDescent="0.3">
      <c r="A1" s="1" t="s">
        <v>0</v>
      </c>
    </row>
    <row r="3" spans="1:1" ht="15.75" x14ac:dyDescent="0.25">
      <c r="A3" s="2" t="s">
        <v>1</v>
      </c>
    </row>
    <row r="4" spans="1:1" ht="80.099999999999994" customHeight="1" x14ac:dyDescent="0.25">
      <c r="A4" s="3" t="s">
        <v>2</v>
      </c>
    </row>
    <row r="6" spans="1:1" ht="15.75" x14ac:dyDescent="0.25">
      <c r="A6" s="2" t="s">
        <v>3</v>
      </c>
    </row>
    <row r="7" spans="1:1" ht="140.1" customHeight="1" x14ac:dyDescent="0.25">
      <c r="A7" s="3" t="s">
        <v>4</v>
      </c>
    </row>
    <row r="9" spans="1:1" ht="15.75" x14ac:dyDescent="0.25">
      <c r="A9" s="2" t="s">
        <v>5</v>
      </c>
    </row>
    <row r="10" spans="1:1" x14ac:dyDescent="0.25">
      <c r="A10" s="3" t="s">
        <v>6</v>
      </c>
    </row>
    <row r="11" spans="1:1" x14ac:dyDescent="0.25">
      <c r="A11" s="4" t="s">
        <v>7</v>
      </c>
    </row>
    <row r="12" spans="1:1" x14ac:dyDescent="0.25">
      <c r="A12" s="5" t="str">
        <f>HYPERLINK("#'Taux de marge'!A1","Taux de marge")</f>
        <v>Taux de marge</v>
      </c>
    </row>
    <row r="13" spans="1:1" x14ac:dyDescent="0.25">
      <c r="A13" s="5" t="str">
        <f>HYPERLINK("#'Valeur ajoutée'!A1","Valeur ajoutée")</f>
        <v>Valeur ajoutée</v>
      </c>
    </row>
    <row r="14" spans="1:1" x14ac:dyDescent="0.25">
      <c r="A14" s="5" t="str">
        <f>HYPERLINK("#'Taux d'investissement'!A1","Taux d'investissement")</f>
        <v>Taux d'investissement</v>
      </c>
    </row>
    <row r="15" spans="1:1" x14ac:dyDescent="0.25">
      <c r="A15" s="5" t="str">
        <f>HYPERLINK("#'Besoin en fonds de roulement en'!A1","Besoin en fonds de roulement en jours de CA")</f>
        <v>Besoin en fonds de roulement en jours de CA</v>
      </c>
    </row>
    <row r="16" spans="1:1" x14ac:dyDescent="0.25">
      <c r="A16" s="5" t="str">
        <f>HYPERLINK("#'Capitaux propres'!A1","Capitaux propres")</f>
        <v>Capitaux propres</v>
      </c>
    </row>
    <row r="17" spans="1:1" x14ac:dyDescent="0.25">
      <c r="A17" s="5" t="str">
        <f>HYPERLINK("#'Taux d'endettement brut'!A1","Taux d'endettement brut")</f>
        <v>Taux d'endettement brut</v>
      </c>
    </row>
    <row r="18" spans="1:1" x14ac:dyDescent="0.25">
      <c r="A18" s="5" t="str">
        <f>HYPERLINK("#'Capacité de remboursement'!A1","Capacité de remboursement")</f>
        <v>Capacité de remboursement</v>
      </c>
    </row>
    <row r="19" spans="1:1" x14ac:dyDescent="0.25">
      <c r="A19" s="5" t="str">
        <f>HYPERLINK("#'Productivité apparente du trava'!A1","Productivité apparente du travail")</f>
        <v>Productivité apparente du travail</v>
      </c>
    </row>
    <row r="20" spans="1:1" x14ac:dyDescent="0.25">
      <c r="A20" s="5" t="str">
        <f>HYPERLINK("#'Taux d'excédent brut d'exploita'!A1","Taux d'excédent brut d'exploitation")</f>
        <v>Taux d'excédent brut d'exploitation</v>
      </c>
    </row>
    <row r="21" spans="1:1" x14ac:dyDescent="0.25">
      <c r="A21" s="5" t="str">
        <f>HYPERLINK("#'Rentabilité de l'actif économiq'!A1","Rentabilité de l'actif économique")</f>
        <v>Rentabilité de l'actif économique</v>
      </c>
    </row>
    <row r="22" spans="1:1" x14ac:dyDescent="0.25">
      <c r="A22" s="5" t="str">
        <f>HYPERLINK("#'Rentabilité des capitaux propre'!A1","Rentabilité des capitaux propres")</f>
        <v>Rentabilité des capitaux propres</v>
      </c>
    </row>
    <row r="23" spans="1:1" x14ac:dyDescent="0.25">
      <c r="A23" s="5" t="str">
        <f>HYPERLINK("#'Créances clients en jours de CA'!A1","Créances clients en jours de CA")</f>
        <v>Créances clients en jours de CA</v>
      </c>
    </row>
    <row r="24" spans="1:1" x14ac:dyDescent="0.25">
      <c r="A24" s="5" t="str">
        <f>HYPERLINK("#'Dettes fournisseurs en jours de'!A1","Dettes fournisseurs en jours de CA")</f>
        <v>Dettes fournisseurs en jours de CA</v>
      </c>
    </row>
    <row r="25" spans="1:1" x14ac:dyDescent="0.25">
      <c r="A25" s="5" t="str">
        <f>HYPERLINK("#'Ecart de délais de paiements'!A1","Ecart de délais de paiements")</f>
        <v>Ecart de délais de paiements</v>
      </c>
    </row>
    <row r="26" spans="1:1" x14ac:dyDescent="0.25">
      <c r="A26" s="5" t="str">
        <f>HYPERLINK("#'Taux d'apport externe'!A1","Taux d'apport externe")</f>
        <v>Taux d'apport externe</v>
      </c>
    </row>
    <row r="27" spans="1:1" x14ac:dyDescent="0.25">
      <c r="A27" s="5" t="str">
        <f>HYPERLINK("#'Ratio de levier'!A1","Ratio de levier")</f>
        <v>Ratio de levier</v>
      </c>
    </row>
    <row r="28" spans="1:1" x14ac:dyDescent="0.25">
      <c r="A28" s="5" t="str">
        <f>HYPERLINK("#'Ratio de solvabilité'!A1","Ratio de solvabilité")</f>
        <v>Ratio de solvabilité</v>
      </c>
    </row>
    <row r="29" spans="1:1" x14ac:dyDescent="0.25">
      <c r="A29" s="5" t="str">
        <f>HYPERLINK("#'Taux d'endettement net'!A1","Taux d'endettement net")</f>
        <v>Taux d'endettement net</v>
      </c>
    </row>
    <row r="30" spans="1:1" x14ac:dyDescent="0.25">
      <c r="A30" s="5" t="str">
        <f>HYPERLINK("#'Taux d'intérêt implicite'!A1","Taux d'intérêt implicite")</f>
        <v>Taux d'intérêt implicite</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3"/>
  <sheetViews>
    <sheetView workbookViewId="0"/>
  </sheetViews>
  <sheetFormatPr baseColWidth="10" defaultRowHeight="15" x14ac:dyDescent="0.25"/>
  <cols>
    <col min="1" max="1" width="8.7109375" customWidth="1"/>
    <col min="2" max="3" width="30.7109375" customWidth="1"/>
  </cols>
  <sheetData>
    <row r="1" spans="1:3" ht="30" customHeight="1" x14ac:dyDescent="0.3">
      <c r="A1" s="11" t="s">
        <v>16</v>
      </c>
      <c r="B1" s="11"/>
      <c r="C1" s="11"/>
    </row>
    <row r="3" spans="1:3" x14ac:dyDescent="0.25">
      <c r="A3" s="12" t="s">
        <v>27</v>
      </c>
      <c r="B3" s="12"/>
      <c r="C3" s="12"/>
    </row>
    <row r="4" spans="1:3" x14ac:dyDescent="0.25">
      <c r="A4" s="4" t="s">
        <v>28</v>
      </c>
      <c r="B4" s="4" t="s">
        <v>29</v>
      </c>
      <c r="C4" s="4" t="s">
        <v>30</v>
      </c>
    </row>
    <row r="5" spans="1:3" x14ac:dyDescent="0.25">
      <c r="A5" s="6">
        <v>2017</v>
      </c>
      <c r="B5" s="7">
        <v>6.3598537055284399E-2</v>
      </c>
      <c r="C5" s="7">
        <v>4.4552501575132401E-2</v>
      </c>
    </row>
    <row r="6" spans="1:3" x14ac:dyDescent="0.25">
      <c r="A6" s="6">
        <v>2018</v>
      </c>
      <c r="B6" s="7">
        <v>6.2873227130125303E-2</v>
      </c>
      <c r="C6" s="7">
        <v>4.4329248938725599E-2</v>
      </c>
    </row>
    <row r="7" spans="1:3" x14ac:dyDescent="0.25">
      <c r="A7" s="6">
        <v>2019</v>
      </c>
      <c r="B7" s="7">
        <v>6.3993487826781201E-2</v>
      </c>
      <c r="C7" s="7">
        <v>4.5443781015437001E-2</v>
      </c>
    </row>
    <row r="8" spans="1:3" x14ac:dyDescent="0.25">
      <c r="A8" s="6">
        <v>2020</v>
      </c>
      <c r="B8" s="7">
        <v>4.7503164282685702E-2</v>
      </c>
      <c r="C8" s="7">
        <v>4.2156636307538103E-2</v>
      </c>
    </row>
    <row r="9" spans="1:3" x14ac:dyDescent="0.25">
      <c r="A9" s="6">
        <v>2021</v>
      </c>
      <c r="B9" s="7">
        <v>5.8531710435404401E-2</v>
      </c>
      <c r="C9" s="7">
        <v>5.4120103289195601E-2</v>
      </c>
    </row>
    <row r="10" spans="1:3" x14ac:dyDescent="0.25">
      <c r="A10" s="6">
        <v>2022</v>
      </c>
      <c r="B10" s="7">
        <v>6.5586035589876704E-2</v>
      </c>
      <c r="C10" s="7">
        <v>5.3627615062761501E-2</v>
      </c>
    </row>
    <row r="11" spans="1:3" x14ac:dyDescent="0.25">
      <c r="A11" s="6">
        <v>2023</v>
      </c>
      <c r="B11" s="7">
        <v>7.4797449209320299E-2</v>
      </c>
      <c r="C11" s="7">
        <v>5.4671814144151697E-2</v>
      </c>
    </row>
    <row r="12" spans="1:3" x14ac:dyDescent="0.25">
      <c r="A12" s="6">
        <v>2024</v>
      </c>
      <c r="B12" s="7">
        <v>7.4926459873486506E-2</v>
      </c>
      <c r="C12" s="7">
        <v>5.1288987922339997E-2</v>
      </c>
    </row>
    <row r="13" spans="1:3" x14ac:dyDescent="0.25">
      <c r="A13" s="13" t="s">
        <v>31</v>
      </c>
      <c r="B13" s="13"/>
      <c r="C13" s="13"/>
    </row>
    <row r="15" spans="1:3" x14ac:dyDescent="0.25">
      <c r="A15" s="14" t="s">
        <v>32</v>
      </c>
      <c r="B15" s="14"/>
      <c r="C15" s="14"/>
    </row>
    <row r="16" spans="1:3" x14ac:dyDescent="0.25">
      <c r="A16" s="8" t="s">
        <v>28</v>
      </c>
      <c r="B16" s="8" t="s">
        <v>33</v>
      </c>
      <c r="C16" s="8" t="s">
        <v>34</v>
      </c>
    </row>
    <row r="17" spans="1:3" x14ac:dyDescent="0.25">
      <c r="A17" s="6">
        <v>2017</v>
      </c>
      <c r="B17" s="9">
        <v>-6.0000000000000001E-3</v>
      </c>
      <c r="C17" s="9">
        <v>3.0000000000000001E-3</v>
      </c>
    </row>
    <row r="18" spans="1:3" x14ac:dyDescent="0.25">
      <c r="A18" s="6">
        <v>2018</v>
      </c>
      <c r="B18" s="9">
        <v>-5.0000000000000001E-3</v>
      </c>
      <c r="C18" s="9">
        <v>3.0000000000000001E-3</v>
      </c>
    </row>
    <row r="19" spans="1:3" x14ac:dyDescent="0.25">
      <c r="A19" s="6">
        <v>2019</v>
      </c>
      <c r="B19" s="9">
        <v>-7.0000000000000001E-3</v>
      </c>
      <c r="C19" s="9">
        <v>3.0000000000000001E-3</v>
      </c>
    </row>
    <row r="20" spans="1:3" x14ac:dyDescent="0.25">
      <c r="A20" s="6">
        <v>2021</v>
      </c>
      <c r="B20" s="9">
        <v>-3.4000000000000002E-2</v>
      </c>
      <c r="C20" s="9">
        <v>3.0000000000000001E-3</v>
      </c>
    </row>
    <row r="21" spans="1:3" x14ac:dyDescent="0.25">
      <c r="A21" s="6">
        <v>2022</v>
      </c>
      <c r="B21" s="9">
        <v>-1.7999999999999999E-2</v>
      </c>
      <c r="C21" s="9">
        <v>3.0000000000000001E-3</v>
      </c>
    </row>
    <row r="22" spans="1:3" x14ac:dyDescent="0.25">
      <c r="A22" s="6">
        <v>2023</v>
      </c>
      <c r="B22" s="9">
        <v>-1.2E-2</v>
      </c>
      <c r="C22" s="9">
        <v>3.0000000000000001E-3</v>
      </c>
    </row>
    <row r="23" spans="1:3" x14ac:dyDescent="0.25">
      <c r="A23" s="6">
        <v>2024</v>
      </c>
      <c r="B23" s="9">
        <v>-1.2999999999999999E-2</v>
      </c>
      <c r="C23" s="9">
        <v>3.0000000000000001E-3</v>
      </c>
    </row>
  </sheetData>
  <mergeCells count="4">
    <mergeCell ref="A1:C1"/>
    <mergeCell ref="A3:C3"/>
    <mergeCell ref="A13:C13"/>
    <mergeCell ref="A15:C15"/>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3"/>
  <sheetViews>
    <sheetView workbookViewId="0"/>
  </sheetViews>
  <sheetFormatPr baseColWidth="10" defaultRowHeight="15" x14ac:dyDescent="0.25"/>
  <cols>
    <col min="1" max="1" width="8.7109375" customWidth="1"/>
    <col min="2" max="3" width="30.7109375" customWidth="1"/>
  </cols>
  <sheetData>
    <row r="1" spans="1:3" ht="30" customHeight="1" x14ac:dyDescent="0.3">
      <c r="A1" s="11" t="s">
        <v>17</v>
      </c>
      <c r="B1" s="11"/>
      <c r="C1" s="11"/>
    </row>
    <row r="3" spans="1:3" x14ac:dyDescent="0.25">
      <c r="A3" s="12" t="s">
        <v>27</v>
      </c>
      <c r="B3" s="12"/>
      <c r="C3" s="12"/>
    </row>
    <row r="4" spans="1:3" x14ac:dyDescent="0.25">
      <c r="A4" s="4" t="s">
        <v>28</v>
      </c>
      <c r="B4" s="4" t="s">
        <v>29</v>
      </c>
      <c r="C4" s="4" t="s">
        <v>30</v>
      </c>
    </row>
    <row r="5" spans="1:3" x14ac:dyDescent="0.25">
      <c r="A5" s="6">
        <v>2017</v>
      </c>
      <c r="B5" s="7">
        <v>3.4261559807676999E-2</v>
      </c>
      <c r="C5" s="7">
        <v>3.1321668439160198E-2</v>
      </c>
    </row>
    <row r="6" spans="1:3" x14ac:dyDescent="0.25">
      <c r="A6" s="6">
        <v>2018</v>
      </c>
      <c r="B6" s="7">
        <v>3.5121285922799998E-2</v>
      </c>
      <c r="C6" s="7">
        <v>3.1332109138359598E-2</v>
      </c>
    </row>
    <row r="7" spans="1:3" x14ac:dyDescent="0.25">
      <c r="A7" s="6">
        <v>2019</v>
      </c>
      <c r="B7" s="7">
        <v>3.3415232973074298E-2</v>
      </c>
      <c r="C7" s="7">
        <v>3.0551627949117401E-2</v>
      </c>
    </row>
    <row r="8" spans="1:3" x14ac:dyDescent="0.25">
      <c r="A8" s="6">
        <v>2020</v>
      </c>
      <c r="B8" s="7">
        <v>9.9328739263277298E-3</v>
      </c>
      <c r="C8" s="7">
        <v>2.0437904158252099E-2</v>
      </c>
    </row>
    <row r="9" spans="1:3" x14ac:dyDescent="0.25">
      <c r="A9" s="6">
        <v>2021</v>
      </c>
      <c r="B9" s="7">
        <v>1.9967002062706601E-2</v>
      </c>
      <c r="C9" s="7">
        <v>3.4609529084130702E-2</v>
      </c>
    </row>
    <row r="10" spans="1:3" x14ac:dyDescent="0.25">
      <c r="A10" s="6">
        <v>2022</v>
      </c>
      <c r="B10" s="7">
        <v>3.13637942183514E-2</v>
      </c>
      <c r="C10" s="7">
        <v>3.6772388208820297E-2</v>
      </c>
    </row>
    <row r="11" spans="1:3" x14ac:dyDescent="0.25">
      <c r="A11" s="6">
        <v>2023</v>
      </c>
      <c r="B11" s="7">
        <v>3.6474664779520598E-2</v>
      </c>
      <c r="C11" s="7">
        <v>3.7444093139892602E-2</v>
      </c>
    </row>
    <row r="12" spans="1:3" x14ac:dyDescent="0.25">
      <c r="A12" s="6">
        <v>2024</v>
      </c>
      <c r="B12" s="7">
        <v>3.60325569734617E-2</v>
      </c>
      <c r="C12" s="7">
        <v>3.1829348201229402E-2</v>
      </c>
    </row>
    <row r="13" spans="1:3" x14ac:dyDescent="0.25">
      <c r="A13" s="13" t="s">
        <v>31</v>
      </c>
      <c r="B13" s="13"/>
      <c r="C13" s="13"/>
    </row>
    <row r="15" spans="1:3" x14ac:dyDescent="0.25">
      <c r="A15" s="14" t="s">
        <v>32</v>
      </c>
      <c r="B15" s="14"/>
      <c r="C15" s="14"/>
    </row>
    <row r="16" spans="1:3" x14ac:dyDescent="0.25">
      <c r="A16" s="8" t="s">
        <v>28</v>
      </c>
      <c r="B16" s="8" t="s">
        <v>33</v>
      </c>
      <c r="C16" s="8" t="s">
        <v>34</v>
      </c>
    </row>
    <row r="17" spans="1:3" x14ac:dyDescent="0.25">
      <c r="A17" s="6">
        <v>2017</v>
      </c>
      <c r="B17" s="9">
        <v>0</v>
      </c>
      <c r="C17" s="9">
        <v>1E-3</v>
      </c>
    </row>
    <row r="18" spans="1:3" x14ac:dyDescent="0.25">
      <c r="A18" s="6">
        <v>2018</v>
      </c>
      <c r="B18" s="9">
        <v>0</v>
      </c>
      <c r="C18" s="9">
        <v>1E-3</v>
      </c>
    </row>
    <row r="19" spans="1:3" x14ac:dyDescent="0.25">
      <c r="A19" s="6">
        <v>2019</v>
      </c>
      <c r="B19" s="9">
        <v>0</v>
      </c>
      <c r="C19" s="9">
        <v>1E-3</v>
      </c>
    </row>
    <row r="20" spans="1:3" x14ac:dyDescent="0.25">
      <c r="A20" s="6">
        <v>2021</v>
      </c>
      <c r="B20" s="9">
        <v>-1.0999999999999999E-2</v>
      </c>
      <c r="C20" s="9">
        <v>1E-3</v>
      </c>
    </row>
    <row r="21" spans="1:3" x14ac:dyDescent="0.25">
      <c r="A21" s="6">
        <v>2022</v>
      </c>
      <c r="B21" s="9">
        <v>-7.0000000000000001E-3</v>
      </c>
      <c r="C21" s="9">
        <v>1E-3</v>
      </c>
    </row>
    <row r="22" spans="1:3" x14ac:dyDescent="0.25">
      <c r="A22" s="6">
        <v>2023</v>
      </c>
      <c r="B22" s="9">
        <v>-4.0000000000000001E-3</v>
      </c>
      <c r="C22" s="9">
        <v>2E-3</v>
      </c>
    </row>
    <row r="23" spans="1:3" x14ac:dyDescent="0.25">
      <c r="A23" s="6">
        <v>2024</v>
      </c>
      <c r="B23" s="9">
        <v>-1E-3</v>
      </c>
      <c r="C23" s="9">
        <v>1E-3</v>
      </c>
    </row>
  </sheetData>
  <mergeCells count="4">
    <mergeCell ref="A1:C1"/>
    <mergeCell ref="A3:C3"/>
    <mergeCell ref="A13:C13"/>
    <mergeCell ref="A15:C15"/>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3"/>
  <sheetViews>
    <sheetView workbookViewId="0"/>
  </sheetViews>
  <sheetFormatPr baseColWidth="10" defaultRowHeight="15" x14ac:dyDescent="0.25"/>
  <cols>
    <col min="1" max="1" width="8.7109375" customWidth="1"/>
    <col min="2" max="3" width="30.7109375" customWidth="1"/>
  </cols>
  <sheetData>
    <row r="1" spans="1:3" ht="30" customHeight="1" x14ac:dyDescent="0.3">
      <c r="A1" s="11" t="s">
        <v>18</v>
      </c>
      <c r="B1" s="11"/>
      <c r="C1" s="11"/>
    </row>
    <row r="3" spans="1:3" x14ac:dyDescent="0.25">
      <c r="A3" s="12" t="s">
        <v>27</v>
      </c>
      <c r="B3" s="12"/>
      <c r="C3" s="12"/>
    </row>
    <row r="4" spans="1:3" x14ac:dyDescent="0.25">
      <c r="A4" s="4" t="s">
        <v>28</v>
      </c>
      <c r="B4" s="4" t="s">
        <v>29</v>
      </c>
      <c r="C4" s="4" t="s">
        <v>30</v>
      </c>
    </row>
    <row r="5" spans="1:3" x14ac:dyDescent="0.25">
      <c r="A5" s="6">
        <v>2017</v>
      </c>
      <c r="B5" s="7">
        <v>0.12851104000222099</v>
      </c>
      <c r="C5" s="7">
        <v>0.13658568564110801</v>
      </c>
    </row>
    <row r="6" spans="1:3" x14ac:dyDescent="0.25">
      <c r="A6" s="6">
        <v>2018</v>
      </c>
      <c r="B6" s="7">
        <v>0.13300969454124201</v>
      </c>
      <c r="C6" s="7">
        <v>0.13631090708476901</v>
      </c>
    </row>
    <row r="7" spans="1:3" x14ac:dyDescent="0.25">
      <c r="A7" s="6">
        <v>2019</v>
      </c>
      <c r="B7" s="7">
        <v>0.124608221206277</v>
      </c>
      <c r="C7" s="7">
        <v>0.13172839485903201</v>
      </c>
    </row>
    <row r="8" spans="1:3" x14ac:dyDescent="0.25">
      <c r="A8" s="6">
        <v>2020</v>
      </c>
      <c r="B8" s="7">
        <v>7.3397041745259198E-2</v>
      </c>
      <c r="C8" s="7">
        <v>0.117213136481272</v>
      </c>
    </row>
    <row r="9" spans="1:3" x14ac:dyDescent="0.25">
      <c r="A9" s="6">
        <v>2021</v>
      </c>
      <c r="B9" s="7">
        <v>0.105810737824415</v>
      </c>
      <c r="C9" s="7">
        <v>0.152134116966953</v>
      </c>
    </row>
    <row r="10" spans="1:3" x14ac:dyDescent="0.25">
      <c r="A10" s="6">
        <v>2022</v>
      </c>
      <c r="B10" s="7">
        <v>0.12561341369529</v>
      </c>
      <c r="C10" s="7">
        <v>0.15674649025432599</v>
      </c>
    </row>
    <row r="11" spans="1:3" x14ac:dyDescent="0.25">
      <c r="A11" s="6">
        <v>2023</v>
      </c>
      <c r="B11" s="7">
        <v>0.14239618790084899</v>
      </c>
      <c r="C11" s="7">
        <v>0.15461650576654901</v>
      </c>
    </row>
    <row r="12" spans="1:3" x14ac:dyDescent="0.25">
      <c r="A12" s="6">
        <v>2024</v>
      </c>
      <c r="B12" s="7">
        <v>0.14362229614290201</v>
      </c>
      <c r="C12" s="7">
        <v>0.13903026300481899</v>
      </c>
    </row>
    <row r="13" spans="1:3" x14ac:dyDescent="0.25">
      <c r="A13" s="13" t="s">
        <v>31</v>
      </c>
      <c r="B13" s="13"/>
      <c r="C13" s="13"/>
    </row>
    <row r="15" spans="1:3" x14ac:dyDescent="0.25">
      <c r="A15" s="14" t="s">
        <v>32</v>
      </c>
      <c r="B15" s="14"/>
      <c r="C15" s="14"/>
    </row>
    <row r="16" spans="1:3" x14ac:dyDescent="0.25">
      <c r="A16" s="8" t="s">
        <v>28</v>
      </c>
      <c r="B16" s="8" t="s">
        <v>33</v>
      </c>
      <c r="C16" s="8" t="s">
        <v>34</v>
      </c>
    </row>
    <row r="17" spans="1:3" x14ac:dyDescent="0.25">
      <c r="A17" s="6">
        <v>2017</v>
      </c>
      <c r="B17" s="9">
        <v>-1.4E-2</v>
      </c>
      <c r="C17" s="9">
        <v>8.0000000000000002E-3</v>
      </c>
    </row>
    <row r="18" spans="1:3" x14ac:dyDescent="0.25">
      <c r="A18" s="6">
        <v>2018</v>
      </c>
      <c r="B18" s="9">
        <v>-1.9E-2</v>
      </c>
      <c r="C18" s="9">
        <v>8.0000000000000002E-3</v>
      </c>
    </row>
    <row r="19" spans="1:3" x14ac:dyDescent="0.25">
      <c r="A19" s="6">
        <v>2019</v>
      </c>
      <c r="B19" s="9">
        <v>-1.9E-2</v>
      </c>
      <c r="C19" s="9">
        <v>7.0000000000000001E-3</v>
      </c>
    </row>
    <row r="20" spans="1:3" x14ac:dyDescent="0.25">
      <c r="A20" s="6">
        <v>2021</v>
      </c>
      <c r="B20" s="9">
        <v>-4.7E-2</v>
      </c>
      <c r="C20" s="9">
        <v>8.0000000000000002E-3</v>
      </c>
    </row>
    <row r="21" spans="1:3" x14ac:dyDescent="0.25">
      <c r="A21" s="6">
        <v>2022</v>
      </c>
      <c r="B21" s="9">
        <v>-4.3999999999999997E-2</v>
      </c>
      <c r="C21" s="9">
        <v>8.0000000000000002E-3</v>
      </c>
    </row>
    <row r="22" spans="1:3" x14ac:dyDescent="0.25">
      <c r="A22" s="6">
        <v>2023</v>
      </c>
      <c r="B22" s="9">
        <v>-2.7E-2</v>
      </c>
      <c r="C22" s="9">
        <v>8.0000000000000002E-3</v>
      </c>
    </row>
    <row r="23" spans="1:3" x14ac:dyDescent="0.25">
      <c r="A23" s="6">
        <v>2024</v>
      </c>
      <c r="B23" s="9">
        <v>-5.0000000000000001E-3</v>
      </c>
      <c r="C23" s="9">
        <v>8.0000000000000002E-3</v>
      </c>
    </row>
  </sheetData>
  <mergeCells count="4">
    <mergeCell ref="A1:C1"/>
    <mergeCell ref="A3:C3"/>
    <mergeCell ref="A13:C13"/>
    <mergeCell ref="A15:C15"/>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3"/>
  <sheetViews>
    <sheetView workbookViewId="0"/>
  </sheetViews>
  <sheetFormatPr baseColWidth="10" defaultRowHeight="15" x14ac:dyDescent="0.25"/>
  <cols>
    <col min="1" max="1" width="8.7109375" customWidth="1"/>
    <col min="2" max="3" width="30.7109375" customWidth="1"/>
  </cols>
  <sheetData>
    <row r="1" spans="1:3" ht="30" customHeight="1" x14ac:dyDescent="0.3">
      <c r="A1" s="11" t="s">
        <v>19</v>
      </c>
      <c r="B1" s="11"/>
      <c r="C1" s="11"/>
    </row>
    <row r="3" spans="1:3" x14ac:dyDescent="0.25">
      <c r="A3" s="12" t="s">
        <v>27</v>
      </c>
      <c r="B3" s="12"/>
      <c r="C3" s="12"/>
    </row>
    <row r="4" spans="1:3" x14ac:dyDescent="0.25">
      <c r="A4" s="4" t="s">
        <v>28</v>
      </c>
      <c r="B4" s="4" t="s">
        <v>29</v>
      </c>
      <c r="C4" s="4" t="s">
        <v>30</v>
      </c>
    </row>
    <row r="5" spans="1:3" x14ac:dyDescent="0.25">
      <c r="A5" s="6">
        <v>2017</v>
      </c>
      <c r="B5" s="9">
        <v>80.339494296981101</v>
      </c>
      <c r="C5" s="9">
        <v>64.797958753028396</v>
      </c>
    </row>
    <row r="6" spans="1:3" x14ac:dyDescent="0.25">
      <c r="A6" s="6">
        <v>2018</v>
      </c>
      <c r="B6" s="9">
        <v>79.117261256864296</v>
      </c>
      <c r="C6" s="9">
        <v>63.9948227215434</v>
      </c>
    </row>
    <row r="7" spans="1:3" x14ac:dyDescent="0.25">
      <c r="A7" s="6">
        <v>2019</v>
      </c>
      <c r="B7" s="9">
        <v>77.472592787236493</v>
      </c>
      <c r="C7" s="9">
        <v>62.899368107857399</v>
      </c>
    </row>
    <row r="8" spans="1:3" x14ac:dyDescent="0.25">
      <c r="A8" s="6">
        <v>2020</v>
      </c>
      <c r="B8" s="9">
        <v>74.381258180803201</v>
      </c>
      <c r="C8" s="9">
        <v>63.313005628630798</v>
      </c>
    </row>
    <row r="9" spans="1:3" x14ac:dyDescent="0.25">
      <c r="A9" s="6">
        <v>2021</v>
      </c>
      <c r="B9" s="9">
        <v>76.7541920805633</v>
      </c>
      <c r="C9" s="9">
        <v>62.827920913008903</v>
      </c>
    </row>
    <row r="10" spans="1:3" x14ac:dyDescent="0.25">
      <c r="A10" s="6">
        <v>2022</v>
      </c>
      <c r="B10" s="9">
        <v>80.215066294976907</v>
      </c>
      <c r="C10" s="9">
        <v>62.444146783743101</v>
      </c>
    </row>
    <row r="11" spans="1:3" x14ac:dyDescent="0.25">
      <c r="A11" s="6">
        <v>2023</v>
      </c>
      <c r="B11" s="9">
        <v>79.587250892925894</v>
      </c>
      <c r="C11" s="9">
        <v>60.5832822841667</v>
      </c>
    </row>
    <row r="12" spans="1:3" x14ac:dyDescent="0.25">
      <c r="A12" s="6">
        <v>2024</v>
      </c>
      <c r="B12" s="9">
        <v>74.299471506515303</v>
      </c>
      <c r="C12" s="9">
        <v>58.537086230992202</v>
      </c>
    </row>
    <row r="13" spans="1:3" x14ac:dyDescent="0.25">
      <c r="A13" s="13" t="s">
        <v>37</v>
      </c>
      <c r="B13" s="13"/>
      <c r="C13" s="13"/>
    </row>
    <row r="15" spans="1:3" x14ac:dyDescent="0.25">
      <c r="A15" s="14" t="s">
        <v>32</v>
      </c>
      <c r="B15" s="14"/>
      <c r="C15" s="14"/>
    </row>
    <row r="16" spans="1:3" x14ac:dyDescent="0.25">
      <c r="A16" s="8" t="s">
        <v>28</v>
      </c>
      <c r="B16" s="8" t="s">
        <v>33</v>
      </c>
      <c r="C16" s="8" t="s">
        <v>34</v>
      </c>
    </row>
    <row r="17" spans="1:3" x14ac:dyDescent="0.25">
      <c r="A17" s="6">
        <v>2017</v>
      </c>
      <c r="B17" s="9">
        <v>5.1100000000000003</v>
      </c>
      <c r="C17" s="9">
        <v>1.095</v>
      </c>
    </row>
    <row r="18" spans="1:3" x14ac:dyDescent="0.25">
      <c r="A18" s="6">
        <v>2018</v>
      </c>
      <c r="B18" s="9">
        <v>5.4749999999999996</v>
      </c>
      <c r="C18" s="9">
        <v>1.095</v>
      </c>
    </row>
    <row r="19" spans="1:3" x14ac:dyDescent="0.25">
      <c r="A19" s="6">
        <v>2019</v>
      </c>
      <c r="B19" s="9">
        <v>6.2050000000000001</v>
      </c>
      <c r="C19" s="9">
        <v>1.095</v>
      </c>
    </row>
    <row r="20" spans="1:3" x14ac:dyDescent="0.25">
      <c r="A20" s="6">
        <v>2021</v>
      </c>
      <c r="B20" s="9">
        <v>6.2050000000000001</v>
      </c>
      <c r="C20" s="9">
        <v>1.095</v>
      </c>
    </row>
    <row r="21" spans="1:3" x14ac:dyDescent="0.25">
      <c r="A21" s="6">
        <v>2022</v>
      </c>
      <c r="B21" s="9">
        <v>8.3949999999999996</v>
      </c>
      <c r="C21" s="9">
        <v>1.095</v>
      </c>
    </row>
    <row r="22" spans="1:3" x14ac:dyDescent="0.25">
      <c r="A22" s="6">
        <v>2023</v>
      </c>
      <c r="B22" s="9">
        <v>9.49</v>
      </c>
      <c r="C22" s="9">
        <v>1.095</v>
      </c>
    </row>
    <row r="23" spans="1:3" x14ac:dyDescent="0.25">
      <c r="A23" s="6">
        <v>2024</v>
      </c>
      <c r="B23" s="9">
        <v>6.9349999999999996</v>
      </c>
      <c r="C23" s="9">
        <v>1.095</v>
      </c>
    </row>
  </sheetData>
  <mergeCells count="4">
    <mergeCell ref="A1:C1"/>
    <mergeCell ref="A3:C3"/>
    <mergeCell ref="A13:C13"/>
    <mergeCell ref="A15:C15"/>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3"/>
  <sheetViews>
    <sheetView workbookViewId="0"/>
  </sheetViews>
  <sheetFormatPr baseColWidth="10" defaultRowHeight="15" x14ac:dyDescent="0.25"/>
  <cols>
    <col min="1" max="1" width="8.7109375" customWidth="1"/>
    <col min="2" max="3" width="30.7109375" customWidth="1"/>
  </cols>
  <sheetData>
    <row r="1" spans="1:3" ht="30" customHeight="1" x14ac:dyDescent="0.3">
      <c r="A1" s="11" t="s">
        <v>20</v>
      </c>
      <c r="B1" s="11"/>
      <c r="C1" s="11"/>
    </row>
    <row r="3" spans="1:3" x14ac:dyDescent="0.25">
      <c r="A3" s="12" t="s">
        <v>27</v>
      </c>
      <c r="B3" s="12"/>
      <c r="C3" s="12"/>
    </row>
    <row r="4" spans="1:3" x14ac:dyDescent="0.25">
      <c r="A4" s="4" t="s">
        <v>28</v>
      </c>
      <c r="B4" s="4" t="s">
        <v>29</v>
      </c>
      <c r="C4" s="4" t="s">
        <v>30</v>
      </c>
    </row>
    <row r="5" spans="1:3" x14ac:dyDescent="0.25">
      <c r="A5" s="6">
        <v>2017</v>
      </c>
      <c r="B5" s="9">
        <v>42.6142719927795</v>
      </c>
      <c r="C5" s="9">
        <v>36.636510509815601</v>
      </c>
    </row>
    <row r="6" spans="1:3" x14ac:dyDescent="0.25">
      <c r="A6" s="6">
        <v>2018</v>
      </c>
      <c r="B6" s="9">
        <v>42.470433624617698</v>
      </c>
      <c r="C6" s="9">
        <v>35.642984544222301</v>
      </c>
    </row>
    <row r="7" spans="1:3" x14ac:dyDescent="0.25">
      <c r="A7" s="6">
        <v>2019</v>
      </c>
      <c r="B7" s="9">
        <v>41.465968929910503</v>
      </c>
      <c r="C7" s="9">
        <v>34.531868421175602</v>
      </c>
    </row>
    <row r="8" spans="1:3" x14ac:dyDescent="0.25">
      <c r="A8" s="6">
        <v>2020</v>
      </c>
      <c r="B8" s="9">
        <v>41.756279295752698</v>
      </c>
      <c r="C8" s="9">
        <v>34.846702215255398</v>
      </c>
    </row>
    <row r="9" spans="1:3" x14ac:dyDescent="0.25">
      <c r="A9" s="6">
        <v>2021</v>
      </c>
      <c r="B9" s="9">
        <v>43.937702903192303</v>
      </c>
      <c r="C9" s="9">
        <v>34.588505927909203</v>
      </c>
    </row>
    <row r="10" spans="1:3" x14ac:dyDescent="0.25">
      <c r="A10" s="6">
        <v>2022</v>
      </c>
      <c r="B10" s="9">
        <v>45.856675383161203</v>
      </c>
      <c r="C10" s="9">
        <v>34.729186825929801</v>
      </c>
    </row>
    <row r="11" spans="1:3" x14ac:dyDescent="0.25">
      <c r="A11" s="6">
        <v>2023</v>
      </c>
      <c r="B11" s="9">
        <v>43.393851301779598</v>
      </c>
      <c r="C11" s="9">
        <v>33.474593096734502</v>
      </c>
    </row>
    <row r="12" spans="1:3" x14ac:dyDescent="0.25">
      <c r="A12" s="6">
        <v>2024</v>
      </c>
      <c r="B12" s="9">
        <v>41.281429475120802</v>
      </c>
      <c r="C12" s="9">
        <v>32.1760788600754</v>
      </c>
    </row>
    <row r="13" spans="1:3" x14ac:dyDescent="0.25">
      <c r="A13" s="13" t="s">
        <v>37</v>
      </c>
      <c r="B13" s="13"/>
      <c r="C13" s="13"/>
    </row>
    <row r="15" spans="1:3" x14ac:dyDescent="0.25">
      <c r="A15" s="14" t="s">
        <v>32</v>
      </c>
      <c r="B15" s="14"/>
      <c r="C15" s="14"/>
    </row>
    <row r="16" spans="1:3" x14ac:dyDescent="0.25">
      <c r="A16" s="8" t="s">
        <v>28</v>
      </c>
      <c r="B16" s="8" t="s">
        <v>33</v>
      </c>
      <c r="C16" s="8" t="s">
        <v>34</v>
      </c>
    </row>
    <row r="17" spans="1:3" x14ac:dyDescent="0.25">
      <c r="A17" s="6">
        <v>2017</v>
      </c>
      <c r="B17" s="9">
        <v>1.095</v>
      </c>
      <c r="C17" s="9">
        <v>0.73</v>
      </c>
    </row>
    <row r="18" spans="1:3" x14ac:dyDescent="0.25">
      <c r="A18" s="6">
        <v>2018</v>
      </c>
      <c r="B18" s="9">
        <v>1.46</v>
      </c>
      <c r="C18" s="9">
        <v>0.73</v>
      </c>
    </row>
    <row r="19" spans="1:3" x14ac:dyDescent="0.25">
      <c r="A19" s="6">
        <v>2019</v>
      </c>
      <c r="B19" s="9">
        <v>2.5550000000000002</v>
      </c>
      <c r="C19" s="9">
        <v>0.73</v>
      </c>
    </row>
    <row r="20" spans="1:3" x14ac:dyDescent="0.25">
      <c r="A20" s="6">
        <v>2021</v>
      </c>
      <c r="B20" s="9">
        <v>4.7450000000000001</v>
      </c>
      <c r="C20" s="9">
        <v>1.095</v>
      </c>
    </row>
    <row r="21" spans="1:3" x14ac:dyDescent="0.25">
      <c r="A21" s="6">
        <v>2022</v>
      </c>
      <c r="B21" s="9">
        <v>5.1100000000000003</v>
      </c>
      <c r="C21" s="9">
        <v>0.73</v>
      </c>
    </row>
    <row r="22" spans="1:3" x14ac:dyDescent="0.25">
      <c r="A22" s="6">
        <v>2023</v>
      </c>
      <c r="B22" s="9">
        <v>5.84</v>
      </c>
      <c r="C22" s="9">
        <v>0.73</v>
      </c>
    </row>
    <row r="23" spans="1:3" x14ac:dyDescent="0.25">
      <c r="A23" s="6">
        <v>2024</v>
      </c>
      <c r="B23" s="9">
        <v>5.4749999999999996</v>
      </c>
      <c r="C23" s="9">
        <v>0.73</v>
      </c>
    </row>
  </sheetData>
  <mergeCells count="4">
    <mergeCell ref="A1:C1"/>
    <mergeCell ref="A3:C3"/>
    <mergeCell ref="A13:C13"/>
    <mergeCell ref="A15:C15"/>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3"/>
  <sheetViews>
    <sheetView workbookViewId="0"/>
  </sheetViews>
  <sheetFormatPr baseColWidth="10" defaultRowHeight="15" x14ac:dyDescent="0.25"/>
  <cols>
    <col min="1" max="1" width="8.7109375" customWidth="1"/>
    <col min="2" max="3" width="30.7109375" customWidth="1"/>
  </cols>
  <sheetData>
    <row r="1" spans="1:3" ht="30" customHeight="1" x14ac:dyDescent="0.3">
      <c r="A1" s="11" t="s">
        <v>21</v>
      </c>
      <c r="B1" s="11"/>
      <c r="C1" s="11"/>
    </row>
    <row r="3" spans="1:3" x14ac:dyDescent="0.25">
      <c r="A3" s="12" t="s">
        <v>27</v>
      </c>
      <c r="B3" s="12"/>
      <c r="C3" s="12"/>
    </row>
    <row r="4" spans="1:3" x14ac:dyDescent="0.25">
      <c r="A4" s="4" t="s">
        <v>28</v>
      </c>
      <c r="B4" s="4" t="s">
        <v>29</v>
      </c>
      <c r="C4" s="4" t="s">
        <v>30</v>
      </c>
    </row>
    <row r="5" spans="1:3" x14ac:dyDescent="0.25">
      <c r="A5" s="6">
        <v>2017</v>
      </c>
      <c r="B5" s="9">
        <v>-3.7246688815019602</v>
      </c>
      <c r="C5" s="9">
        <v>-7.2890017087824397</v>
      </c>
    </row>
    <row r="6" spans="1:3" x14ac:dyDescent="0.25">
      <c r="A6" s="6">
        <v>2018</v>
      </c>
      <c r="B6" s="9">
        <v>-4.8935925086253302</v>
      </c>
      <c r="C6" s="9">
        <v>-6.1351911073920702</v>
      </c>
    </row>
    <row r="7" spans="1:3" x14ac:dyDescent="0.25">
      <c r="A7" s="6">
        <v>2019</v>
      </c>
      <c r="B7" s="9">
        <v>-4.3234895700811702</v>
      </c>
      <c r="C7" s="9">
        <v>-5.5000508710940599</v>
      </c>
    </row>
    <row r="8" spans="1:3" x14ac:dyDescent="0.25">
      <c r="A8" s="6">
        <v>2020</v>
      </c>
      <c r="B8" s="9">
        <v>-5.9114800737180397</v>
      </c>
      <c r="C8" s="9">
        <v>-5.5593159291968597</v>
      </c>
    </row>
    <row r="9" spans="1:3" x14ac:dyDescent="0.25">
      <c r="A9" s="6">
        <v>2021</v>
      </c>
      <c r="B9" s="9">
        <v>-6.4882641727324897</v>
      </c>
      <c r="C9" s="9">
        <v>-5.6692068210046296</v>
      </c>
    </row>
    <row r="10" spans="1:3" x14ac:dyDescent="0.25">
      <c r="A10" s="6">
        <v>2022</v>
      </c>
      <c r="B10" s="9">
        <v>-5.1492706159668096</v>
      </c>
      <c r="C10" s="9">
        <v>-5.1326458453452997</v>
      </c>
    </row>
    <row r="11" spans="1:3" x14ac:dyDescent="0.25">
      <c r="A11" s="6">
        <v>2023</v>
      </c>
      <c r="B11" s="9">
        <v>-4.8565381878590204</v>
      </c>
      <c r="C11" s="9">
        <v>-5.33187785682584</v>
      </c>
    </row>
    <row r="12" spans="1:3" x14ac:dyDescent="0.25">
      <c r="A12" s="6">
        <v>2024</v>
      </c>
      <c r="B12" s="9">
        <v>-5.84481529697534</v>
      </c>
      <c r="C12" s="9">
        <v>-5.0485581057989597</v>
      </c>
    </row>
    <row r="13" spans="1:3" x14ac:dyDescent="0.25">
      <c r="A13" s="13" t="s">
        <v>37</v>
      </c>
      <c r="B13" s="13"/>
      <c r="C13" s="13"/>
    </row>
    <row r="15" spans="1:3" x14ac:dyDescent="0.25">
      <c r="A15" s="14" t="s">
        <v>32</v>
      </c>
      <c r="B15" s="14"/>
      <c r="C15" s="14"/>
    </row>
    <row r="16" spans="1:3" x14ac:dyDescent="0.25">
      <c r="A16" s="8" t="s">
        <v>28</v>
      </c>
      <c r="B16" s="8" t="s">
        <v>33</v>
      </c>
      <c r="C16" s="8" t="s">
        <v>34</v>
      </c>
    </row>
    <row r="17" spans="1:3" x14ac:dyDescent="0.25">
      <c r="A17" s="6">
        <v>2017</v>
      </c>
      <c r="B17" s="9">
        <v>1.08</v>
      </c>
      <c r="C17" s="9">
        <v>1.141</v>
      </c>
    </row>
    <row r="18" spans="1:3" x14ac:dyDescent="0.25">
      <c r="A18" s="6">
        <v>2018</v>
      </c>
      <c r="B18" s="9">
        <v>0.35599999999999998</v>
      </c>
      <c r="C18" s="9">
        <v>1.133</v>
      </c>
    </row>
    <row r="19" spans="1:3" x14ac:dyDescent="0.25">
      <c r="A19" s="6">
        <v>2019</v>
      </c>
      <c r="B19" s="9">
        <v>0.67200000000000004</v>
      </c>
      <c r="C19" s="9">
        <v>1.1339999999999999</v>
      </c>
    </row>
    <row r="20" spans="1:3" x14ac:dyDescent="0.25">
      <c r="A20" s="6">
        <v>2021</v>
      </c>
      <c r="B20" s="9">
        <v>0.31</v>
      </c>
      <c r="C20" s="9">
        <v>1.1739999999999999</v>
      </c>
    </row>
    <row r="21" spans="1:3" x14ac:dyDescent="0.25">
      <c r="A21" s="6">
        <v>2022</v>
      </c>
      <c r="B21" s="9">
        <v>0.17299999999999999</v>
      </c>
      <c r="C21" s="9">
        <v>1.135</v>
      </c>
    </row>
    <row r="22" spans="1:3" x14ac:dyDescent="0.25">
      <c r="A22" s="6">
        <v>2023</v>
      </c>
      <c r="B22" s="9">
        <v>1.6870000000000001</v>
      </c>
      <c r="C22" s="9">
        <v>1.147</v>
      </c>
    </row>
    <row r="23" spans="1:3" x14ac:dyDescent="0.25">
      <c r="A23" s="6">
        <v>2024</v>
      </c>
      <c r="B23" s="9">
        <v>0.33400000000000002</v>
      </c>
      <c r="C23" s="9">
        <v>1.165</v>
      </c>
    </row>
  </sheetData>
  <mergeCells count="4">
    <mergeCell ref="A1:C1"/>
    <mergeCell ref="A3:C3"/>
    <mergeCell ref="A13:C13"/>
    <mergeCell ref="A15:C15"/>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3"/>
  <sheetViews>
    <sheetView workbookViewId="0"/>
  </sheetViews>
  <sheetFormatPr baseColWidth="10" defaultRowHeight="15" x14ac:dyDescent="0.25"/>
  <cols>
    <col min="1" max="1" width="8.7109375" customWidth="1"/>
    <col min="2" max="3" width="30.7109375" customWidth="1"/>
  </cols>
  <sheetData>
    <row r="1" spans="1:3" ht="30" customHeight="1" x14ac:dyDescent="0.3">
      <c r="A1" s="11" t="s">
        <v>22</v>
      </c>
      <c r="B1" s="11"/>
      <c r="C1" s="11"/>
    </row>
    <row r="3" spans="1:3" x14ac:dyDescent="0.25">
      <c r="A3" s="12" t="s">
        <v>27</v>
      </c>
      <c r="B3" s="12"/>
      <c r="C3" s="12"/>
    </row>
    <row r="4" spans="1:3" x14ac:dyDescent="0.25">
      <c r="A4" s="4" t="s">
        <v>28</v>
      </c>
      <c r="B4" s="4" t="s">
        <v>29</v>
      </c>
      <c r="C4" s="4" t="s">
        <v>30</v>
      </c>
    </row>
    <row r="5" spans="1:3" x14ac:dyDescent="0.25">
      <c r="A5" s="6">
        <v>2017</v>
      </c>
      <c r="B5" s="7">
        <v>0.210188244591856</v>
      </c>
      <c r="C5" s="7">
        <v>0.13116655629846399</v>
      </c>
    </row>
    <row r="6" spans="1:3" x14ac:dyDescent="0.25">
      <c r="A6" s="6">
        <v>2018</v>
      </c>
      <c r="B6" s="7">
        <v>0.21455506028757801</v>
      </c>
      <c r="C6" s="7">
        <v>0.124134322306942</v>
      </c>
    </row>
    <row r="7" spans="1:3" x14ac:dyDescent="0.25">
      <c r="A7" s="6">
        <v>2019</v>
      </c>
      <c r="B7" s="7">
        <v>0.19950585409966401</v>
      </c>
      <c r="C7" s="7">
        <v>0.11976932384229801</v>
      </c>
    </row>
    <row r="8" spans="1:3" x14ac:dyDescent="0.25">
      <c r="A8" s="6">
        <v>2020</v>
      </c>
      <c r="B8" s="7">
        <v>0.197689820078437</v>
      </c>
      <c r="C8" s="7">
        <v>0.113502566291733</v>
      </c>
    </row>
    <row r="9" spans="1:3" x14ac:dyDescent="0.25">
      <c r="A9" s="6">
        <v>2021</v>
      </c>
      <c r="B9" s="7">
        <v>0.187461804657301</v>
      </c>
      <c r="C9" s="7">
        <v>0.104813258529041</v>
      </c>
    </row>
    <row r="10" spans="1:3" x14ac:dyDescent="0.25">
      <c r="A10" s="6">
        <v>2022</v>
      </c>
      <c r="B10" s="7">
        <v>0.17576391391083501</v>
      </c>
      <c r="C10" s="7">
        <v>9.7997071245882403E-2</v>
      </c>
    </row>
    <row r="11" spans="1:3" x14ac:dyDescent="0.25">
      <c r="A11" s="6">
        <v>2023</v>
      </c>
      <c r="B11" s="7">
        <v>0.16765798879978699</v>
      </c>
      <c r="C11" s="7">
        <v>9.1496315893499602E-2</v>
      </c>
    </row>
    <row r="12" spans="1:3" x14ac:dyDescent="0.25">
      <c r="A12" s="6">
        <v>2024</v>
      </c>
      <c r="B12" s="7">
        <v>0.15817194532658899</v>
      </c>
      <c r="C12" s="7">
        <v>8.7475415817096003E-2</v>
      </c>
    </row>
    <row r="13" spans="1:3" x14ac:dyDescent="0.25">
      <c r="A13" s="13" t="s">
        <v>31</v>
      </c>
      <c r="B13" s="13"/>
      <c r="C13" s="13"/>
    </row>
    <row r="15" spans="1:3" x14ac:dyDescent="0.25">
      <c r="A15" s="14" t="s">
        <v>32</v>
      </c>
      <c r="B15" s="14"/>
      <c r="C15" s="14"/>
    </row>
    <row r="16" spans="1:3" x14ac:dyDescent="0.25">
      <c r="A16" s="8" t="s">
        <v>28</v>
      </c>
      <c r="B16" s="8" t="s">
        <v>33</v>
      </c>
      <c r="C16" s="8" t="s">
        <v>34</v>
      </c>
    </row>
    <row r="17" spans="1:3" x14ac:dyDescent="0.25">
      <c r="A17" s="6">
        <v>2017</v>
      </c>
      <c r="B17" s="9">
        <v>3.5000000000000003E-2</v>
      </c>
      <c r="C17" s="9">
        <v>8.0000000000000002E-3</v>
      </c>
    </row>
    <row r="18" spans="1:3" x14ac:dyDescent="0.25">
      <c r="A18" s="6">
        <v>2018</v>
      </c>
      <c r="B18" s="9">
        <v>4.2999999999999997E-2</v>
      </c>
      <c r="C18" s="9">
        <v>7.0000000000000001E-3</v>
      </c>
    </row>
    <row r="19" spans="1:3" x14ac:dyDescent="0.25">
      <c r="A19" s="6">
        <v>2019</v>
      </c>
      <c r="B19" s="9">
        <v>4.1000000000000002E-2</v>
      </c>
      <c r="C19" s="9">
        <v>7.0000000000000001E-3</v>
      </c>
    </row>
    <row r="20" spans="1:3" x14ac:dyDescent="0.25">
      <c r="A20" s="6">
        <v>2021</v>
      </c>
      <c r="B20" s="9">
        <v>5.5E-2</v>
      </c>
      <c r="C20" s="9">
        <v>7.0000000000000001E-3</v>
      </c>
    </row>
    <row r="21" spans="1:3" x14ac:dyDescent="0.25">
      <c r="A21" s="6">
        <v>2022</v>
      </c>
      <c r="B21" s="9">
        <v>5.3999999999999999E-2</v>
      </c>
      <c r="C21" s="9">
        <v>7.0000000000000001E-3</v>
      </c>
    </row>
    <row r="22" spans="1:3" x14ac:dyDescent="0.25">
      <c r="A22" s="6">
        <v>2023</v>
      </c>
      <c r="B22" s="9">
        <v>5.2999999999999999E-2</v>
      </c>
      <c r="C22" s="9">
        <v>7.0000000000000001E-3</v>
      </c>
    </row>
    <row r="23" spans="1:3" x14ac:dyDescent="0.25">
      <c r="A23" s="6">
        <v>2024</v>
      </c>
      <c r="B23" s="9">
        <v>3.6999999999999998E-2</v>
      </c>
      <c r="C23" s="9">
        <v>7.0000000000000001E-3</v>
      </c>
    </row>
  </sheetData>
  <mergeCells count="4">
    <mergeCell ref="A1:C1"/>
    <mergeCell ref="A3:C3"/>
    <mergeCell ref="A13:C13"/>
    <mergeCell ref="A15:C15"/>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3"/>
  <sheetViews>
    <sheetView workbookViewId="0"/>
  </sheetViews>
  <sheetFormatPr baseColWidth="10" defaultRowHeight="15" x14ac:dyDescent="0.25"/>
  <cols>
    <col min="1" max="1" width="8.7109375" customWidth="1"/>
    <col min="2" max="3" width="30.7109375" customWidth="1"/>
  </cols>
  <sheetData>
    <row r="1" spans="1:3" ht="30" customHeight="1" x14ac:dyDescent="0.3">
      <c r="A1" s="11" t="s">
        <v>23</v>
      </c>
      <c r="B1" s="11"/>
      <c r="C1" s="11"/>
    </row>
    <row r="3" spans="1:3" x14ac:dyDescent="0.25">
      <c r="A3" s="12" t="s">
        <v>27</v>
      </c>
      <c r="B3" s="12"/>
      <c r="C3" s="12"/>
    </row>
    <row r="4" spans="1:3" x14ac:dyDescent="0.25">
      <c r="A4" s="4" t="s">
        <v>28</v>
      </c>
      <c r="B4" s="4" t="s">
        <v>29</v>
      </c>
      <c r="C4" s="4" t="s">
        <v>30</v>
      </c>
    </row>
    <row r="5" spans="1:3" x14ac:dyDescent="0.25">
      <c r="A5" s="6">
        <v>2017</v>
      </c>
      <c r="B5" s="7">
        <v>0.18309170642696501</v>
      </c>
      <c r="C5" s="7">
        <v>0.13912315660043401</v>
      </c>
    </row>
    <row r="6" spans="1:3" x14ac:dyDescent="0.25">
      <c r="A6" s="6">
        <v>2018</v>
      </c>
      <c r="B6" s="7">
        <v>0.17863148340451401</v>
      </c>
      <c r="C6" s="7">
        <v>0.14234925788734601</v>
      </c>
    </row>
    <row r="7" spans="1:3" x14ac:dyDescent="0.25">
      <c r="A7" s="6">
        <v>2019</v>
      </c>
      <c r="B7" s="7">
        <v>0.17705774711309399</v>
      </c>
      <c r="C7" s="7">
        <v>0.139344737088344</v>
      </c>
    </row>
    <row r="8" spans="1:3" x14ac:dyDescent="0.25">
      <c r="A8" s="6">
        <v>2020</v>
      </c>
      <c r="B8" s="7">
        <v>0.31051760814878498</v>
      </c>
      <c r="C8" s="7">
        <v>0.24853054248104101</v>
      </c>
    </row>
    <row r="9" spans="1:3" x14ac:dyDescent="0.25">
      <c r="A9" s="6">
        <v>2021</v>
      </c>
      <c r="B9" s="7">
        <v>0.30167730740554699</v>
      </c>
      <c r="C9" s="7">
        <v>0.241691708645971</v>
      </c>
    </row>
    <row r="10" spans="1:3" x14ac:dyDescent="0.25">
      <c r="A10" s="6">
        <v>2022</v>
      </c>
      <c r="B10" s="7">
        <v>0.26164873819662599</v>
      </c>
      <c r="C10" s="7">
        <v>0.21735608016688099</v>
      </c>
    </row>
    <row r="11" spans="1:3" x14ac:dyDescent="0.25">
      <c r="A11" s="6">
        <v>2023</v>
      </c>
      <c r="B11" s="7">
        <v>0.23080466795855101</v>
      </c>
      <c r="C11" s="7">
        <v>0.185895240343732</v>
      </c>
    </row>
    <row r="12" spans="1:3" x14ac:dyDescent="0.25">
      <c r="A12" s="6">
        <v>2024</v>
      </c>
      <c r="B12" s="7">
        <v>0.18512898164782299</v>
      </c>
      <c r="C12" s="7">
        <v>0.15461749993822399</v>
      </c>
    </row>
    <row r="13" spans="1:3" x14ac:dyDescent="0.25">
      <c r="A13" s="13" t="s">
        <v>31</v>
      </c>
      <c r="B13" s="13"/>
      <c r="C13" s="13"/>
    </row>
    <row r="15" spans="1:3" x14ac:dyDescent="0.25">
      <c r="A15" s="14" t="s">
        <v>32</v>
      </c>
      <c r="B15" s="14"/>
      <c r="C15" s="14"/>
    </row>
    <row r="16" spans="1:3" x14ac:dyDescent="0.25">
      <c r="A16" s="8" t="s">
        <v>28</v>
      </c>
      <c r="B16" s="8" t="s">
        <v>33</v>
      </c>
      <c r="C16" s="8" t="s">
        <v>34</v>
      </c>
    </row>
    <row r="17" spans="1:3" x14ac:dyDescent="0.25">
      <c r="A17" s="6">
        <v>2017</v>
      </c>
      <c r="B17" s="9">
        <v>-0.05</v>
      </c>
      <c r="C17" s="9">
        <v>0.03</v>
      </c>
    </row>
    <row r="18" spans="1:3" x14ac:dyDescent="0.25">
      <c r="A18" s="6">
        <v>2018</v>
      </c>
      <c r="B18" s="9">
        <v>-6.2E-2</v>
      </c>
      <c r="C18" s="9">
        <v>0.03</v>
      </c>
    </row>
    <row r="19" spans="1:3" x14ac:dyDescent="0.25">
      <c r="A19" s="6">
        <v>2019</v>
      </c>
      <c r="B19" s="9">
        <v>-3.7999999999999999E-2</v>
      </c>
      <c r="C19" s="9">
        <v>0.03</v>
      </c>
    </row>
    <row r="20" spans="1:3" x14ac:dyDescent="0.25">
      <c r="A20" s="6">
        <v>2021</v>
      </c>
      <c r="B20" s="9">
        <v>3.2000000000000001E-2</v>
      </c>
      <c r="C20" s="9">
        <v>3.4000000000000002E-2</v>
      </c>
    </row>
    <row r="21" spans="1:3" x14ac:dyDescent="0.25">
      <c r="A21" s="6">
        <v>2022</v>
      </c>
      <c r="B21" s="9">
        <v>0.05</v>
      </c>
      <c r="C21" s="9">
        <v>3.3000000000000002E-2</v>
      </c>
    </row>
    <row r="22" spans="1:3" x14ac:dyDescent="0.25">
      <c r="A22" s="6">
        <v>2023</v>
      </c>
      <c r="B22" s="9">
        <v>8.9999999999999993E-3</v>
      </c>
      <c r="C22" s="9">
        <v>3.2000000000000001E-2</v>
      </c>
    </row>
    <row r="23" spans="1:3" x14ac:dyDescent="0.25">
      <c r="A23" s="6">
        <v>2024</v>
      </c>
      <c r="B23" s="9">
        <v>-2.3E-2</v>
      </c>
      <c r="C23" s="9">
        <v>0.03</v>
      </c>
    </row>
  </sheetData>
  <mergeCells count="4">
    <mergeCell ref="A1:C1"/>
    <mergeCell ref="A3:C3"/>
    <mergeCell ref="A13:C13"/>
    <mergeCell ref="A15:C15"/>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3"/>
  <sheetViews>
    <sheetView workbookViewId="0"/>
  </sheetViews>
  <sheetFormatPr baseColWidth="10" defaultRowHeight="15" x14ac:dyDescent="0.25"/>
  <cols>
    <col min="1" max="1" width="8.7109375" customWidth="1"/>
    <col min="2" max="3" width="30.7109375" customWidth="1"/>
  </cols>
  <sheetData>
    <row r="1" spans="1:3" ht="30" customHeight="1" x14ac:dyDescent="0.3">
      <c r="A1" s="11" t="s">
        <v>24</v>
      </c>
      <c r="B1" s="11"/>
      <c r="C1" s="11"/>
    </row>
    <row r="3" spans="1:3" x14ac:dyDescent="0.25">
      <c r="A3" s="12" t="s">
        <v>27</v>
      </c>
      <c r="B3" s="12"/>
      <c r="C3" s="12"/>
    </row>
    <row r="4" spans="1:3" x14ac:dyDescent="0.25">
      <c r="A4" s="4" t="s">
        <v>28</v>
      </c>
      <c r="B4" s="4" t="s">
        <v>29</v>
      </c>
      <c r="C4" s="4" t="s">
        <v>30</v>
      </c>
    </row>
    <row r="5" spans="1:3" x14ac:dyDescent="0.25">
      <c r="A5" s="6">
        <v>2017</v>
      </c>
      <c r="B5" s="7">
        <v>0.46867838446583998</v>
      </c>
      <c r="C5" s="7">
        <v>0.42304680477584</v>
      </c>
    </row>
    <row r="6" spans="1:3" x14ac:dyDescent="0.25">
      <c r="A6" s="6">
        <v>2018</v>
      </c>
      <c r="B6" s="7">
        <v>0.47201404939180103</v>
      </c>
      <c r="C6" s="7">
        <v>0.43413481821092897</v>
      </c>
    </row>
    <row r="7" spans="1:3" x14ac:dyDescent="0.25">
      <c r="A7" s="6">
        <v>2019</v>
      </c>
      <c r="B7" s="7">
        <v>0.47451643635099799</v>
      </c>
      <c r="C7" s="7">
        <v>0.44241998236017699</v>
      </c>
    </row>
    <row r="8" spans="1:3" x14ac:dyDescent="0.25">
      <c r="A8" s="6">
        <v>2020</v>
      </c>
      <c r="B8" s="7">
        <v>0.43793012029825001</v>
      </c>
      <c r="C8" s="7">
        <v>0.40760614782344001</v>
      </c>
    </row>
    <row r="9" spans="1:3" x14ac:dyDescent="0.25">
      <c r="A9" s="6">
        <v>2021</v>
      </c>
      <c r="B9" s="7">
        <v>0.436531605822504</v>
      </c>
      <c r="C9" s="7">
        <v>0.413925891995716</v>
      </c>
    </row>
    <row r="10" spans="1:3" x14ac:dyDescent="0.25">
      <c r="A10" s="6">
        <v>2022</v>
      </c>
      <c r="B10" s="7">
        <v>0.43481023417756298</v>
      </c>
      <c r="C10" s="7">
        <v>0.42180010264051299</v>
      </c>
    </row>
    <row r="11" spans="1:3" x14ac:dyDescent="0.25">
      <c r="A11" s="6">
        <v>2023</v>
      </c>
      <c r="B11" s="7">
        <v>0.446067428391556</v>
      </c>
      <c r="C11" s="7">
        <v>0.43981030193505</v>
      </c>
    </row>
    <row r="12" spans="1:3" x14ac:dyDescent="0.25">
      <c r="A12" s="6">
        <v>2024</v>
      </c>
      <c r="B12" s="7">
        <v>0.452539172149306</v>
      </c>
      <c r="C12" s="7">
        <v>0.45435563658171801</v>
      </c>
    </row>
    <row r="13" spans="1:3" x14ac:dyDescent="0.25">
      <c r="A13" s="13" t="s">
        <v>31</v>
      </c>
      <c r="B13" s="13"/>
      <c r="C13" s="13"/>
    </row>
    <row r="15" spans="1:3" x14ac:dyDescent="0.25">
      <c r="A15" s="14" t="s">
        <v>32</v>
      </c>
      <c r="B15" s="14"/>
      <c r="C15" s="14"/>
    </row>
    <row r="16" spans="1:3" x14ac:dyDescent="0.25">
      <c r="A16" s="8" t="s">
        <v>28</v>
      </c>
      <c r="B16" s="8" t="s">
        <v>33</v>
      </c>
      <c r="C16" s="8" t="s">
        <v>34</v>
      </c>
    </row>
    <row r="17" spans="1:3" x14ac:dyDescent="0.25">
      <c r="A17" s="6">
        <v>2017</v>
      </c>
      <c r="B17" s="9">
        <v>2.3E-2</v>
      </c>
      <c r="C17" s="9">
        <v>5.0000000000000001E-3</v>
      </c>
    </row>
    <row r="18" spans="1:3" x14ac:dyDescent="0.25">
      <c r="A18" s="6">
        <v>2018</v>
      </c>
      <c r="B18" s="9">
        <v>2.3E-2</v>
      </c>
      <c r="C18" s="9">
        <v>5.0000000000000001E-3</v>
      </c>
    </row>
    <row r="19" spans="1:3" x14ac:dyDescent="0.25">
      <c r="A19" s="6">
        <v>2019</v>
      </c>
      <c r="B19" s="9">
        <v>1.7000000000000001E-2</v>
      </c>
      <c r="C19" s="9">
        <v>5.0000000000000001E-3</v>
      </c>
    </row>
    <row r="20" spans="1:3" x14ac:dyDescent="0.25">
      <c r="A20" s="6">
        <v>2021</v>
      </c>
      <c r="B20" s="9">
        <v>0</v>
      </c>
      <c r="C20" s="9">
        <v>5.0000000000000001E-3</v>
      </c>
    </row>
    <row r="21" spans="1:3" x14ac:dyDescent="0.25">
      <c r="A21" s="6">
        <v>2022</v>
      </c>
      <c r="B21" s="9">
        <v>-4.0000000000000001E-3</v>
      </c>
      <c r="C21" s="9">
        <v>5.0000000000000001E-3</v>
      </c>
    </row>
    <row r="22" spans="1:3" x14ac:dyDescent="0.25">
      <c r="A22" s="6">
        <v>2023</v>
      </c>
      <c r="B22" s="9">
        <v>-1E-3</v>
      </c>
      <c r="C22" s="9">
        <v>5.0000000000000001E-3</v>
      </c>
    </row>
    <row r="23" spans="1:3" x14ac:dyDescent="0.25">
      <c r="A23" s="6">
        <v>2024</v>
      </c>
      <c r="B23" s="9">
        <v>-1.4999999999999999E-2</v>
      </c>
      <c r="C23" s="9">
        <v>5.0000000000000001E-3</v>
      </c>
    </row>
  </sheetData>
  <mergeCells count="4">
    <mergeCell ref="A1:C1"/>
    <mergeCell ref="A3:C3"/>
    <mergeCell ref="A13:C13"/>
    <mergeCell ref="A15:C15"/>
  </mergeCells>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3"/>
  <sheetViews>
    <sheetView workbookViewId="0"/>
  </sheetViews>
  <sheetFormatPr baseColWidth="10" defaultRowHeight="15" x14ac:dyDescent="0.25"/>
  <cols>
    <col min="1" max="1" width="8.7109375" customWidth="1"/>
    <col min="2" max="3" width="30.7109375" customWidth="1"/>
  </cols>
  <sheetData>
    <row r="1" spans="1:3" ht="30" customHeight="1" x14ac:dyDescent="0.3">
      <c r="A1" s="11" t="s">
        <v>25</v>
      </c>
      <c r="B1" s="11"/>
      <c r="C1" s="11"/>
    </row>
    <row r="3" spans="1:3" x14ac:dyDescent="0.25">
      <c r="A3" s="12" t="s">
        <v>27</v>
      </c>
      <c r="B3" s="12"/>
      <c r="C3" s="12"/>
    </row>
    <row r="4" spans="1:3" x14ac:dyDescent="0.25">
      <c r="A4" s="4" t="s">
        <v>28</v>
      </c>
      <c r="B4" s="4" t="s">
        <v>29</v>
      </c>
      <c r="C4" s="4" t="s">
        <v>30</v>
      </c>
    </row>
    <row r="5" spans="1:3" x14ac:dyDescent="0.25">
      <c r="A5" s="6">
        <v>2017</v>
      </c>
      <c r="B5" s="7">
        <v>-5.9041933901835004E-3</v>
      </c>
      <c r="C5" s="7">
        <v>-5.0285846875498801E-2</v>
      </c>
    </row>
    <row r="6" spans="1:3" x14ac:dyDescent="0.25">
      <c r="A6" s="6">
        <v>2018</v>
      </c>
      <c r="B6" s="7">
        <v>-6.3632376859157997E-3</v>
      </c>
      <c r="C6" s="7">
        <v>-4.4828491446648397E-2</v>
      </c>
    </row>
    <row r="7" spans="1:3" x14ac:dyDescent="0.25">
      <c r="A7" s="6">
        <v>2019</v>
      </c>
      <c r="B7" s="7">
        <v>-4.0848167066446202E-3</v>
      </c>
      <c r="C7" s="7">
        <v>-5.4977395201312902E-2</v>
      </c>
    </row>
    <row r="8" spans="1:3" x14ac:dyDescent="0.25">
      <c r="A8" s="6">
        <v>2020</v>
      </c>
      <c r="B8" s="7">
        <v>-1.14798469111583E-2</v>
      </c>
      <c r="C8" s="7">
        <v>-6.88607076614942E-2</v>
      </c>
    </row>
    <row r="9" spans="1:3" x14ac:dyDescent="0.25">
      <c r="A9" s="6">
        <v>2021</v>
      </c>
      <c r="B9" s="7">
        <v>-5.3571411693652399E-3</v>
      </c>
      <c r="C9" s="7">
        <v>-6.9427763950713206E-2</v>
      </c>
    </row>
    <row r="10" spans="1:3" x14ac:dyDescent="0.25">
      <c r="A10" s="6">
        <v>2022</v>
      </c>
      <c r="B10" s="7">
        <v>6.3304089025079096E-6</v>
      </c>
      <c r="C10" s="7">
        <v>-5.2653515298551598E-2</v>
      </c>
    </row>
    <row r="11" spans="1:3" x14ac:dyDescent="0.25">
      <c r="A11" s="6">
        <v>2023</v>
      </c>
      <c r="B11" s="7">
        <v>8.4634711453867597E-7</v>
      </c>
      <c r="C11" s="7">
        <v>-5.3936968866270203E-2</v>
      </c>
    </row>
    <row r="12" spans="1:3" x14ac:dyDescent="0.25">
      <c r="A12" s="6">
        <v>2024</v>
      </c>
      <c r="B12" s="7">
        <v>-1.3874342107332699E-3</v>
      </c>
      <c r="C12" s="7">
        <v>-5.9719467494990901E-2</v>
      </c>
    </row>
    <row r="13" spans="1:3" x14ac:dyDescent="0.25">
      <c r="A13" s="13" t="s">
        <v>31</v>
      </c>
      <c r="B13" s="13"/>
      <c r="C13" s="13"/>
    </row>
    <row r="15" spans="1:3" x14ac:dyDescent="0.25">
      <c r="A15" s="14" t="s">
        <v>32</v>
      </c>
      <c r="B15" s="14"/>
      <c r="C15" s="14"/>
    </row>
    <row r="16" spans="1:3" x14ac:dyDescent="0.25">
      <c r="A16" s="8" t="s">
        <v>28</v>
      </c>
      <c r="B16" s="8" t="s">
        <v>33</v>
      </c>
      <c r="C16" s="8" t="s">
        <v>34</v>
      </c>
    </row>
    <row r="17" spans="1:3" x14ac:dyDescent="0.25">
      <c r="A17" s="6">
        <v>2017</v>
      </c>
      <c r="B17" s="9">
        <v>1.4E-2</v>
      </c>
      <c r="C17" s="9">
        <v>6.0000000000000001E-3</v>
      </c>
    </row>
    <row r="18" spans="1:3" x14ac:dyDescent="0.25">
      <c r="A18" s="6">
        <v>2018</v>
      </c>
      <c r="B18" s="9">
        <v>1.7999999999999999E-2</v>
      </c>
      <c r="C18" s="9">
        <v>6.0000000000000001E-3</v>
      </c>
    </row>
    <row r="19" spans="1:3" x14ac:dyDescent="0.25">
      <c r="A19" s="6">
        <v>2019</v>
      </c>
      <c r="B19" s="9">
        <v>2.1999999999999999E-2</v>
      </c>
      <c r="C19" s="9">
        <v>6.0000000000000001E-3</v>
      </c>
    </row>
    <row r="20" spans="1:3" x14ac:dyDescent="0.25">
      <c r="A20" s="6">
        <v>2021</v>
      </c>
      <c r="B20" s="9">
        <v>3.6999999999999998E-2</v>
      </c>
      <c r="C20" s="9">
        <v>6.0000000000000001E-3</v>
      </c>
    </row>
    <row r="21" spans="1:3" x14ac:dyDescent="0.25">
      <c r="A21" s="6">
        <v>2022</v>
      </c>
      <c r="B21" s="9">
        <v>3.5999999999999997E-2</v>
      </c>
      <c r="C21" s="9">
        <v>6.0000000000000001E-3</v>
      </c>
    </row>
    <row r="22" spans="1:3" x14ac:dyDescent="0.25">
      <c r="A22" s="6">
        <v>2023</v>
      </c>
      <c r="B22" s="9">
        <v>3.6999999999999998E-2</v>
      </c>
      <c r="C22" s="9">
        <v>6.0000000000000001E-3</v>
      </c>
    </row>
    <row r="23" spans="1:3" x14ac:dyDescent="0.25">
      <c r="A23" s="6">
        <v>2024</v>
      </c>
      <c r="B23" s="9">
        <v>3.6999999999999998E-2</v>
      </c>
      <c r="C23" s="9">
        <v>6.0000000000000001E-3</v>
      </c>
    </row>
  </sheetData>
  <mergeCells count="4">
    <mergeCell ref="A1:C1"/>
    <mergeCell ref="A3:C3"/>
    <mergeCell ref="A13:C13"/>
    <mergeCell ref="A15:C15"/>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3"/>
  <sheetViews>
    <sheetView workbookViewId="0"/>
  </sheetViews>
  <sheetFormatPr baseColWidth="10" defaultRowHeight="15" x14ac:dyDescent="0.25"/>
  <cols>
    <col min="1" max="1" width="8.7109375" customWidth="1"/>
    <col min="2" max="3" width="30.7109375" customWidth="1"/>
  </cols>
  <sheetData>
    <row r="1" spans="1:3" ht="30" customHeight="1" x14ac:dyDescent="0.3">
      <c r="A1" s="11" t="s">
        <v>8</v>
      </c>
      <c r="B1" s="11"/>
      <c r="C1" s="11"/>
    </row>
    <row r="3" spans="1:3" x14ac:dyDescent="0.25">
      <c r="A3" s="12" t="s">
        <v>27</v>
      </c>
      <c r="B3" s="12"/>
      <c r="C3" s="12"/>
    </row>
    <row r="4" spans="1:3" x14ac:dyDescent="0.25">
      <c r="A4" s="4" t="s">
        <v>28</v>
      </c>
      <c r="B4" s="4" t="s">
        <v>29</v>
      </c>
      <c r="C4" s="4" t="s">
        <v>30</v>
      </c>
    </row>
    <row r="5" spans="1:3" x14ac:dyDescent="0.25">
      <c r="A5" s="6">
        <v>2017</v>
      </c>
      <c r="B5" s="7">
        <v>0.171273287844801</v>
      </c>
      <c r="C5" s="7">
        <v>0.15772530082641401</v>
      </c>
    </row>
    <row r="6" spans="1:3" x14ac:dyDescent="0.25">
      <c r="A6" s="6">
        <v>2018</v>
      </c>
      <c r="B6" s="7">
        <v>0.16411803262302799</v>
      </c>
      <c r="C6" s="7">
        <v>0.15742441264506499</v>
      </c>
    </row>
    <row r="7" spans="1:3" x14ac:dyDescent="0.25">
      <c r="A7" s="6">
        <v>2019</v>
      </c>
      <c r="B7" s="7">
        <v>0.170548515026959</v>
      </c>
      <c r="C7" s="7">
        <v>0.161162919423469</v>
      </c>
    </row>
    <row r="8" spans="1:3" x14ac:dyDescent="0.25">
      <c r="A8" s="6">
        <v>2020</v>
      </c>
      <c r="B8" s="7">
        <v>0.126662391766622</v>
      </c>
      <c r="C8" s="7">
        <v>0.15516959395170599</v>
      </c>
    </row>
    <row r="9" spans="1:3" x14ac:dyDescent="0.25">
      <c r="A9" s="6">
        <v>2021</v>
      </c>
      <c r="B9" s="7">
        <v>0.14885260061550301</v>
      </c>
      <c r="C9" s="7">
        <v>0.186361439079053</v>
      </c>
    </row>
    <row r="10" spans="1:3" x14ac:dyDescent="0.25">
      <c r="A10" s="6">
        <v>2022</v>
      </c>
      <c r="B10" s="7">
        <v>0.17964502404913599</v>
      </c>
      <c r="C10" s="7">
        <v>0.18933515812333199</v>
      </c>
    </row>
    <row r="11" spans="1:3" x14ac:dyDescent="0.25">
      <c r="A11" s="6">
        <v>2023</v>
      </c>
      <c r="B11" s="7">
        <v>0.202392286781053</v>
      </c>
      <c r="C11" s="7">
        <v>0.19303623817071</v>
      </c>
    </row>
    <row r="12" spans="1:3" x14ac:dyDescent="0.25">
      <c r="A12" s="6">
        <v>2024</v>
      </c>
      <c r="B12" s="7">
        <v>0.19796269249967599</v>
      </c>
      <c r="C12" s="7">
        <v>0.18201807838095599</v>
      </c>
    </row>
    <row r="13" spans="1:3" x14ac:dyDescent="0.25">
      <c r="A13" s="13" t="s">
        <v>31</v>
      </c>
      <c r="B13" s="13"/>
      <c r="C13" s="13"/>
    </row>
    <row r="15" spans="1:3" x14ac:dyDescent="0.25">
      <c r="A15" s="14" t="s">
        <v>32</v>
      </c>
      <c r="B15" s="14"/>
      <c r="C15" s="14"/>
    </row>
    <row r="16" spans="1:3" x14ac:dyDescent="0.25">
      <c r="A16" s="8" t="s">
        <v>28</v>
      </c>
      <c r="B16" s="8" t="s">
        <v>33</v>
      </c>
      <c r="C16" s="8" t="s">
        <v>34</v>
      </c>
    </row>
    <row r="17" spans="1:3" x14ac:dyDescent="0.25">
      <c r="A17" s="6">
        <v>2017</v>
      </c>
      <c r="B17" s="9">
        <v>-1.4999999999999999E-2</v>
      </c>
      <c r="C17" s="9">
        <v>6.0000000000000001E-3</v>
      </c>
    </row>
    <row r="18" spans="1:3" x14ac:dyDescent="0.25">
      <c r="A18" s="6">
        <v>2018</v>
      </c>
      <c r="B18" s="9">
        <v>-3.2000000000000001E-2</v>
      </c>
      <c r="C18" s="9">
        <v>6.0000000000000001E-3</v>
      </c>
    </row>
    <row r="19" spans="1:3" x14ac:dyDescent="0.25">
      <c r="A19" s="6">
        <v>2019</v>
      </c>
      <c r="B19" s="9">
        <v>-2.8000000000000001E-2</v>
      </c>
      <c r="C19" s="9">
        <v>6.0000000000000001E-3</v>
      </c>
    </row>
    <row r="20" spans="1:3" x14ac:dyDescent="0.25">
      <c r="A20" s="6">
        <v>2021</v>
      </c>
      <c r="B20" s="9">
        <v>-7.9000000000000001E-2</v>
      </c>
      <c r="C20" s="9">
        <v>7.0000000000000001E-3</v>
      </c>
    </row>
    <row r="21" spans="1:3" x14ac:dyDescent="0.25">
      <c r="A21" s="6">
        <v>2022</v>
      </c>
      <c r="B21" s="9">
        <v>-6.0999999999999999E-2</v>
      </c>
      <c r="C21" s="9">
        <v>7.0000000000000001E-3</v>
      </c>
    </row>
    <row r="22" spans="1:3" x14ac:dyDescent="0.25">
      <c r="A22" s="6">
        <v>2023</v>
      </c>
      <c r="B22" s="9">
        <v>-3.6999999999999998E-2</v>
      </c>
      <c r="C22" s="9">
        <v>7.0000000000000001E-3</v>
      </c>
    </row>
    <row r="23" spans="1:3" x14ac:dyDescent="0.25">
      <c r="A23" s="6">
        <v>2024</v>
      </c>
      <c r="B23" s="9">
        <v>-3.4000000000000002E-2</v>
      </c>
      <c r="C23" s="9">
        <v>7.0000000000000001E-3</v>
      </c>
    </row>
  </sheetData>
  <mergeCells count="4">
    <mergeCell ref="A1:C1"/>
    <mergeCell ref="A3:C3"/>
    <mergeCell ref="A13:C13"/>
    <mergeCell ref="A15:C15"/>
  </mergeCells>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23"/>
  <sheetViews>
    <sheetView workbookViewId="0"/>
  </sheetViews>
  <sheetFormatPr baseColWidth="10" defaultRowHeight="15" x14ac:dyDescent="0.25"/>
  <cols>
    <col min="1" max="1" width="8.7109375" customWidth="1"/>
    <col min="2" max="3" width="30.7109375" customWidth="1"/>
  </cols>
  <sheetData>
    <row r="1" spans="1:3" ht="30" customHeight="1" x14ac:dyDescent="0.3">
      <c r="A1" s="11" t="s">
        <v>26</v>
      </c>
      <c r="B1" s="11"/>
      <c r="C1" s="11"/>
    </row>
    <row r="3" spans="1:3" x14ac:dyDescent="0.25">
      <c r="A3" s="12" t="s">
        <v>27</v>
      </c>
      <c r="B3" s="12"/>
      <c r="C3" s="12"/>
    </row>
    <row r="4" spans="1:3" x14ac:dyDescent="0.25">
      <c r="A4" s="4" t="s">
        <v>28</v>
      </c>
      <c r="B4" s="4" t="s">
        <v>29</v>
      </c>
      <c r="C4" s="4" t="s">
        <v>30</v>
      </c>
    </row>
    <row r="5" spans="1:3" x14ac:dyDescent="0.25">
      <c r="A5" s="6">
        <v>2017</v>
      </c>
      <c r="B5" s="7">
        <v>1.87084856345557E-2</v>
      </c>
      <c r="C5" s="7">
        <v>1.7102417928051901E-2</v>
      </c>
    </row>
    <row r="6" spans="1:3" x14ac:dyDescent="0.25">
      <c r="A6" s="6">
        <v>2018</v>
      </c>
      <c r="B6" s="7">
        <v>1.7285576290236599E-2</v>
      </c>
      <c r="C6" s="7">
        <v>1.45309822005808E-2</v>
      </c>
    </row>
    <row r="7" spans="1:3" x14ac:dyDescent="0.25">
      <c r="A7" s="6">
        <v>2019</v>
      </c>
      <c r="B7" s="7">
        <v>1.6165747454090999E-2</v>
      </c>
      <c r="C7" s="7">
        <v>1.3084139208416499E-2</v>
      </c>
    </row>
    <row r="8" spans="1:3" x14ac:dyDescent="0.25">
      <c r="A8" s="6">
        <v>2020</v>
      </c>
      <c r="B8" s="7">
        <v>1.02339720877106E-2</v>
      </c>
      <c r="C8" s="7">
        <v>7.8226422035089609E-3</v>
      </c>
    </row>
    <row r="9" spans="1:3" x14ac:dyDescent="0.25">
      <c r="A9" s="6">
        <v>2021</v>
      </c>
      <c r="B9" s="7">
        <v>1.12435415212784E-2</v>
      </c>
      <c r="C9" s="7">
        <v>8.5265087776577805E-3</v>
      </c>
    </row>
    <row r="10" spans="1:3" x14ac:dyDescent="0.25">
      <c r="A10" s="6">
        <v>2022</v>
      </c>
      <c r="B10" s="7">
        <v>1.3545454950122601E-2</v>
      </c>
      <c r="C10" s="7">
        <v>1.0563734531674401E-2</v>
      </c>
    </row>
    <row r="11" spans="1:3" x14ac:dyDescent="0.25">
      <c r="A11" s="6">
        <v>2023</v>
      </c>
      <c r="B11" s="7">
        <v>2.12751002564203E-2</v>
      </c>
      <c r="C11" s="7">
        <v>1.51109548485144E-2</v>
      </c>
    </row>
    <row r="12" spans="1:3" x14ac:dyDescent="0.25">
      <c r="A12" s="6">
        <v>2024</v>
      </c>
      <c r="B12" s="7">
        <v>2.9782572751322799E-2</v>
      </c>
      <c r="C12" s="7">
        <v>2.0799709380078201E-2</v>
      </c>
    </row>
    <row r="13" spans="1:3" x14ac:dyDescent="0.25">
      <c r="A13" s="13" t="s">
        <v>31</v>
      </c>
      <c r="B13" s="13"/>
      <c r="C13" s="13"/>
    </row>
    <row r="15" spans="1:3" x14ac:dyDescent="0.25">
      <c r="A15" s="14" t="s">
        <v>32</v>
      </c>
      <c r="B15" s="14"/>
      <c r="C15" s="14"/>
    </row>
    <row r="16" spans="1:3" x14ac:dyDescent="0.25">
      <c r="A16" s="8" t="s">
        <v>28</v>
      </c>
      <c r="B16" s="8" t="s">
        <v>33</v>
      </c>
      <c r="C16" s="8" t="s">
        <v>34</v>
      </c>
    </row>
    <row r="17" spans="1:3" x14ac:dyDescent="0.25">
      <c r="A17" s="6">
        <v>2017</v>
      </c>
      <c r="B17" s="9">
        <v>-0.30599999999999999</v>
      </c>
      <c r="C17" s="9">
        <v>0.20899999999999999</v>
      </c>
    </row>
    <row r="18" spans="1:3" x14ac:dyDescent="0.25">
      <c r="A18" s="6">
        <v>2018</v>
      </c>
      <c r="B18" s="9">
        <v>-0.37</v>
      </c>
      <c r="C18" s="9">
        <v>0.21</v>
      </c>
    </row>
    <row r="19" spans="1:3" x14ac:dyDescent="0.25">
      <c r="A19" s="6">
        <v>2019</v>
      </c>
      <c r="B19" s="9">
        <v>-0.18099999999999999</v>
      </c>
      <c r="C19" s="9">
        <v>0.20300000000000001</v>
      </c>
    </row>
    <row r="20" spans="1:3" x14ac:dyDescent="0.25">
      <c r="A20" s="6">
        <v>2021</v>
      </c>
      <c r="B20" s="9">
        <v>0.21199999999999999</v>
      </c>
      <c r="C20" s="9">
        <v>0.17199999999999999</v>
      </c>
    </row>
    <row r="21" spans="1:3" x14ac:dyDescent="0.25">
      <c r="A21" s="6">
        <v>2022</v>
      </c>
      <c r="B21" s="9">
        <v>0.38700000000000001</v>
      </c>
      <c r="C21" s="9">
        <v>0.184</v>
      </c>
    </row>
    <row r="22" spans="1:3" x14ac:dyDescent="0.25">
      <c r="A22" s="6">
        <v>2023</v>
      </c>
      <c r="B22" s="9">
        <v>7.0000000000000001E-3</v>
      </c>
      <c r="C22" s="9">
        <v>0.214</v>
      </c>
    </row>
    <row r="23" spans="1:3" x14ac:dyDescent="0.25">
      <c r="A23" s="6">
        <v>2024</v>
      </c>
      <c r="B23" s="9">
        <v>0.54100000000000004</v>
      </c>
      <c r="C23" s="9">
        <v>0.223</v>
      </c>
    </row>
  </sheetData>
  <mergeCells count="4">
    <mergeCell ref="A1:C1"/>
    <mergeCell ref="A3:C3"/>
    <mergeCell ref="A13:C13"/>
    <mergeCell ref="A15:C15"/>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4"/>
  <sheetViews>
    <sheetView workbookViewId="0"/>
  </sheetViews>
  <sheetFormatPr baseColWidth="10" defaultRowHeight="15" x14ac:dyDescent="0.25"/>
  <cols>
    <col min="1" max="1" width="8.7109375" customWidth="1"/>
    <col min="2" max="3" width="30.7109375" customWidth="1"/>
  </cols>
  <sheetData>
    <row r="1" spans="1:3" ht="30" customHeight="1" x14ac:dyDescent="0.3">
      <c r="A1" s="11" t="s">
        <v>9</v>
      </c>
      <c r="B1" s="11"/>
      <c r="C1" s="11"/>
    </row>
    <row r="3" spans="1:3" x14ac:dyDescent="0.25">
      <c r="A3" s="12" t="s">
        <v>27</v>
      </c>
      <c r="B3" s="12"/>
      <c r="C3" s="12"/>
    </row>
    <row r="4" spans="1:3" x14ac:dyDescent="0.25">
      <c r="A4" s="4" t="s">
        <v>28</v>
      </c>
      <c r="B4" s="4" t="s">
        <v>29</v>
      </c>
      <c r="C4" s="4" t="s">
        <v>30</v>
      </c>
    </row>
    <row r="5" spans="1:3" x14ac:dyDescent="0.25">
      <c r="A5" s="6">
        <v>2017</v>
      </c>
      <c r="B5" s="10">
        <v>95.228897308032998</v>
      </c>
      <c r="C5" s="10">
        <v>93.223978180552095</v>
      </c>
    </row>
    <row r="6" spans="1:3" x14ac:dyDescent="0.25">
      <c r="A6" s="6">
        <v>2018</v>
      </c>
      <c r="B6" s="10">
        <v>97.543415169167801</v>
      </c>
      <c r="C6" s="10">
        <v>96.555167611273404</v>
      </c>
    </row>
    <row r="7" spans="1:3" x14ac:dyDescent="0.25">
      <c r="A7" s="6">
        <v>2019</v>
      </c>
      <c r="B7" s="10">
        <v>100</v>
      </c>
      <c r="C7" s="10">
        <v>100</v>
      </c>
    </row>
    <row r="8" spans="1:3" x14ac:dyDescent="0.25">
      <c r="A8" s="6">
        <v>2020</v>
      </c>
      <c r="B8" s="10">
        <v>88.576076935327606</v>
      </c>
      <c r="C8" s="10">
        <v>92.895138982919704</v>
      </c>
    </row>
    <row r="9" spans="1:3" x14ac:dyDescent="0.25">
      <c r="A9" s="6">
        <v>2021</v>
      </c>
      <c r="B9" s="10">
        <v>93.278727407236403</v>
      </c>
      <c r="C9" s="10">
        <v>103.47844168907299</v>
      </c>
    </row>
    <row r="10" spans="1:3" x14ac:dyDescent="0.25">
      <c r="A10" s="6">
        <v>2022</v>
      </c>
      <c r="B10" s="10">
        <v>109.25714608546301</v>
      </c>
      <c r="C10" s="10">
        <v>111.104851345339</v>
      </c>
    </row>
    <row r="11" spans="1:3" x14ac:dyDescent="0.25">
      <c r="A11" s="6">
        <v>2023</v>
      </c>
      <c r="B11" s="10">
        <v>120.98982251125901</v>
      </c>
      <c r="C11" s="10">
        <v>114.452482735942</v>
      </c>
    </row>
    <row r="12" spans="1:3" x14ac:dyDescent="0.25">
      <c r="A12" s="6">
        <v>2024</v>
      </c>
      <c r="B12" s="10">
        <v>138.045310450664</v>
      </c>
      <c r="C12" s="10">
        <v>116.10526239433599</v>
      </c>
    </row>
    <row r="13" spans="1:3" x14ac:dyDescent="0.25">
      <c r="A13" s="13" t="s">
        <v>35</v>
      </c>
      <c r="B13" s="13"/>
      <c r="C13" s="13"/>
    </row>
    <row r="15" spans="1:3" x14ac:dyDescent="0.25">
      <c r="A15" s="14" t="s">
        <v>32</v>
      </c>
      <c r="B15" s="14"/>
      <c r="C15" s="14"/>
    </row>
    <row r="16" spans="1:3" x14ac:dyDescent="0.25">
      <c r="A16" s="8" t="s">
        <v>28</v>
      </c>
      <c r="B16" s="8" t="s">
        <v>33</v>
      </c>
      <c r="C16" s="8" t="s">
        <v>34</v>
      </c>
    </row>
    <row r="17" spans="1:3" x14ac:dyDescent="0.25">
      <c r="A17" s="6">
        <v>2017</v>
      </c>
      <c r="B17" s="9">
        <v>-1.7000000000000001E-2</v>
      </c>
      <c r="C17" s="9">
        <v>1.2999999999999999E-2</v>
      </c>
    </row>
    <row r="18" spans="1:3" x14ac:dyDescent="0.25">
      <c r="A18" s="6">
        <v>2018</v>
      </c>
      <c r="B18" s="9">
        <v>5.0000000000000001E-3</v>
      </c>
      <c r="C18" s="9">
        <v>1.2999999999999999E-2</v>
      </c>
    </row>
    <row r="19" spans="1:3" x14ac:dyDescent="0.25">
      <c r="A19" s="6">
        <v>2019</v>
      </c>
      <c r="B19" s="9">
        <v>-5.0000000000000001E-3</v>
      </c>
      <c r="C19" s="9">
        <v>1.2999999999999999E-2</v>
      </c>
    </row>
    <row r="20" spans="1:3" x14ac:dyDescent="0.25">
      <c r="A20" s="6">
        <v>2021</v>
      </c>
      <c r="B20" s="9">
        <v>-7.4999999999999997E-2</v>
      </c>
      <c r="C20" s="9">
        <v>1.2999999999999999E-2</v>
      </c>
    </row>
    <row r="21" spans="1:3" x14ac:dyDescent="0.25">
      <c r="A21" s="6">
        <v>2022</v>
      </c>
      <c r="B21" s="9">
        <v>-4.8000000000000001E-2</v>
      </c>
      <c r="C21" s="9">
        <v>1.2E-2</v>
      </c>
    </row>
    <row r="22" spans="1:3" x14ac:dyDescent="0.25">
      <c r="A22" s="6">
        <v>2023</v>
      </c>
      <c r="B22" s="9">
        <v>-2.1000000000000001E-2</v>
      </c>
      <c r="C22" s="9">
        <v>1.2999999999999999E-2</v>
      </c>
    </row>
    <row r="23" spans="1:3" x14ac:dyDescent="0.25">
      <c r="A23" s="6">
        <v>2024</v>
      </c>
      <c r="B23" s="9">
        <v>8.0000000000000002E-3</v>
      </c>
      <c r="C23" s="9">
        <v>1.2999999999999999E-2</v>
      </c>
    </row>
    <row r="24" spans="1:3" x14ac:dyDescent="0.25">
      <c r="A24" s="15" t="s">
        <v>36</v>
      </c>
      <c r="B24" s="15"/>
      <c r="C24" s="15"/>
    </row>
  </sheetData>
  <mergeCells count="5">
    <mergeCell ref="A1:C1"/>
    <mergeCell ref="A3:C3"/>
    <mergeCell ref="A13:C13"/>
    <mergeCell ref="A15:C15"/>
    <mergeCell ref="A24:C24"/>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3"/>
  <sheetViews>
    <sheetView workbookViewId="0"/>
  </sheetViews>
  <sheetFormatPr baseColWidth="10" defaultRowHeight="15" x14ac:dyDescent="0.25"/>
  <cols>
    <col min="1" max="1" width="8.7109375" customWidth="1"/>
    <col min="2" max="3" width="30.7109375" customWidth="1"/>
  </cols>
  <sheetData>
    <row r="1" spans="1:3" ht="30" customHeight="1" x14ac:dyDescent="0.3">
      <c r="A1" s="11" t="s">
        <v>10</v>
      </c>
      <c r="B1" s="11"/>
      <c r="C1" s="11"/>
    </row>
    <row r="3" spans="1:3" x14ac:dyDescent="0.25">
      <c r="A3" s="12" t="s">
        <v>27</v>
      </c>
      <c r="B3" s="12"/>
      <c r="C3" s="12"/>
    </row>
    <row r="4" spans="1:3" x14ac:dyDescent="0.25">
      <c r="A4" s="4" t="s">
        <v>28</v>
      </c>
      <c r="B4" s="4" t="s">
        <v>29</v>
      </c>
      <c r="C4" s="4" t="s">
        <v>30</v>
      </c>
    </row>
    <row r="5" spans="1:3" x14ac:dyDescent="0.25">
      <c r="A5" s="6">
        <v>2017</v>
      </c>
      <c r="B5" s="7">
        <v>5.8786045114028497E-2</v>
      </c>
      <c r="C5" s="7">
        <v>2.1098720296940699E-2</v>
      </c>
    </row>
    <row r="6" spans="1:3" x14ac:dyDescent="0.25">
      <c r="A6" s="6">
        <v>2018</v>
      </c>
      <c r="B6" s="7">
        <v>5.9465915034241097E-2</v>
      </c>
      <c r="C6" s="7">
        <v>2.1616350945636999E-2</v>
      </c>
    </row>
    <row r="7" spans="1:3" x14ac:dyDescent="0.25">
      <c r="A7" s="6">
        <v>2019</v>
      </c>
      <c r="B7" s="7">
        <v>6.5034126108439394E-2</v>
      </c>
      <c r="C7" s="7">
        <v>2.1986671915789398E-2</v>
      </c>
    </row>
    <row r="8" spans="1:3" x14ac:dyDescent="0.25">
      <c r="A8" s="6">
        <v>2020</v>
      </c>
      <c r="B8" s="7">
        <v>5.5099164730857901E-2</v>
      </c>
      <c r="C8" s="7">
        <v>2.0713803477306999E-2</v>
      </c>
    </row>
    <row r="9" spans="1:3" x14ac:dyDescent="0.25">
      <c r="A9" s="6">
        <v>2021</v>
      </c>
      <c r="B9" s="7">
        <v>6.0746982476552101E-2</v>
      </c>
      <c r="C9" s="7">
        <v>2.25410250483195E-2</v>
      </c>
    </row>
    <row r="10" spans="1:3" x14ac:dyDescent="0.25">
      <c r="A10" s="6">
        <v>2022</v>
      </c>
      <c r="B10" s="7">
        <v>6.8962929495987896E-2</v>
      </c>
      <c r="C10" s="7">
        <v>2.20664885878811E-2</v>
      </c>
    </row>
    <row r="11" spans="1:3" x14ac:dyDescent="0.25">
      <c r="A11" s="6">
        <v>2023</v>
      </c>
      <c r="B11" s="7">
        <v>6.8255542952284795E-2</v>
      </c>
      <c r="C11" s="7">
        <v>2.19547510940768E-2</v>
      </c>
    </row>
    <row r="12" spans="1:3" x14ac:dyDescent="0.25">
      <c r="A12" s="6">
        <v>2024</v>
      </c>
      <c r="B12" s="7">
        <v>6.5671858075434603E-2</v>
      </c>
      <c r="C12" s="7">
        <v>2.0690430275874801E-2</v>
      </c>
    </row>
    <row r="13" spans="1:3" x14ac:dyDescent="0.25">
      <c r="A13" s="13" t="s">
        <v>31</v>
      </c>
      <c r="B13" s="13"/>
      <c r="C13" s="13"/>
    </row>
    <row r="15" spans="1:3" x14ac:dyDescent="0.25">
      <c r="A15" s="14" t="s">
        <v>32</v>
      </c>
      <c r="B15" s="14"/>
      <c r="C15" s="14"/>
    </row>
    <row r="16" spans="1:3" x14ac:dyDescent="0.25">
      <c r="A16" s="8" t="s">
        <v>28</v>
      </c>
      <c r="B16" s="8" t="s">
        <v>33</v>
      </c>
      <c r="C16" s="8" t="s">
        <v>34</v>
      </c>
    </row>
    <row r="17" spans="1:3" x14ac:dyDescent="0.25">
      <c r="A17" s="6">
        <v>2017</v>
      </c>
      <c r="B17" s="9">
        <v>3.4000000000000002E-2</v>
      </c>
      <c r="C17" s="9">
        <v>4.0000000000000001E-3</v>
      </c>
    </row>
    <row r="18" spans="1:3" x14ac:dyDescent="0.25">
      <c r="A18" s="6">
        <v>2018</v>
      </c>
      <c r="B18" s="9">
        <v>3.7999999999999999E-2</v>
      </c>
      <c r="C18" s="9">
        <v>4.0000000000000001E-3</v>
      </c>
    </row>
    <row r="19" spans="1:3" x14ac:dyDescent="0.25">
      <c r="A19" s="6">
        <v>2019</v>
      </c>
      <c r="B19" s="9">
        <v>4.2000000000000003E-2</v>
      </c>
      <c r="C19" s="9">
        <v>4.0000000000000001E-3</v>
      </c>
    </row>
    <row r="20" spans="1:3" x14ac:dyDescent="0.25">
      <c r="A20" s="6">
        <v>2021</v>
      </c>
      <c r="B20" s="9">
        <v>5.0999999999999997E-2</v>
      </c>
      <c r="C20" s="9">
        <v>4.0000000000000001E-3</v>
      </c>
    </row>
    <row r="21" spans="1:3" x14ac:dyDescent="0.25">
      <c r="A21" s="6">
        <v>2022</v>
      </c>
      <c r="B21" s="9">
        <v>4.9000000000000002E-2</v>
      </c>
      <c r="C21" s="9">
        <v>4.0000000000000001E-3</v>
      </c>
    </row>
    <row r="22" spans="1:3" x14ac:dyDescent="0.25">
      <c r="A22" s="6">
        <v>2023</v>
      </c>
      <c r="B22" s="9">
        <v>5.0999999999999997E-2</v>
      </c>
      <c r="C22" s="9">
        <v>4.0000000000000001E-3</v>
      </c>
    </row>
    <row r="23" spans="1:3" x14ac:dyDescent="0.25">
      <c r="A23" s="6">
        <v>2024</v>
      </c>
      <c r="B23" s="9">
        <v>4.4999999999999998E-2</v>
      </c>
      <c r="C23" s="9">
        <v>4.0000000000000001E-3</v>
      </c>
    </row>
  </sheetData>
  <mergeCells count="4">
    <mergeCell ref="A1:C1"/>
    <mergeCell ref="A3:C3"/>
    <mergeCell ref="A13:C13"/>
    <mergeCell ref="A15:C15"/>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3"/>
  <sheetViews>
    <sheetView workbookViewId="0"/>
  </sheetViews>
  <sheetFormatPr baseColWidth="10" defaultRowHeight="15" x14ac:dyDescent="0.25"/>
  <cols>
    <col min="1" max="1" width="8.7109375" customWidth="1"/>
    <col min="2" max="3" width="30.7109375" customWidth="1"/>
  </cols>
  <sheetData>
    <row r="1" spans="1:3" ht="30" customHeight="1" x14ac:dyDescent="0.3">
      <c r="A1" s="11" t="s">
        <v>11</v>
      </c>
      <c r="B1" s="11"/>
      <c r="C1" s="11"/>
    </row>
    <row r="3" spans="1:3" x14ac:dyDescent="0.25">
      <c r="A3" s="12" t="s">
        <v>27</v>
      </c>
      <c r="B3" s="12"/>
      <c r="C3" s="12"/>
    </row>
    <row r="4" spans="1:3" x14ac:dyDescent="0.25">
      <c r="A4" s="4" t="s">
        <v>28</v>
      </c>
      <c r="B4" s="4" t="s">
        <v>29</v>
      </c>
      <c r="C4" s="4" t="s">
        <v>30</v>
      </c>
    </row>
    <row r="5" spans="1:3" x14ac:dyDescent="0.25">
      <c r="A5" s="6">
        <v>2017</v>
      </c>
      <c r="B5" s="9">
        <v>63.7199800265184</v>
      </c>
      <c r="C5" s="9">
        <v>31.429216360541702</v>
      </c>
    </row>
    <row r="6" spans="1:3" x14ac:dyDescent="0.25">
      <c r="A6" s="6">
        <v>2018</v>
      </c>
      <c r="B6" s="9">
        <v>64.910868363680905</v>
      </c>
      <c r="C6" s="9">
        <v>34.439505547662698</v>
      </c>
    </row>
    <row r="7" spans="1:3" x14ac:dyDescent="0.25">
      <c r="A7" s="6">
        <v>2019</v>
      </c>
      <c r="B7" s="9">
        <v>64.913151523238994</v>
      </c>
      <c r="C7" s="9">
        <v>32.928401090379602</v>
      </c>
    </row>
    <row r="8" spans="1:3" x14ac:dyDescent="0.25">
      <c r="A8" s="6">
        <v>2020</v>
      </c>
      <c r="B8" s="9">
        <v>64.740650124435305</v>
      </c>
      <c r="C8" s="9">
        <v>31.6930601098491</v>
      </c>
    </row>
    <row r="9" spans="1:3" x14ac:dyDescent="0.25">
      <c r="A9" s="6">
        <v>2021</v>
      </c>
      <c r="B9" s="9">
        <v>64.214471825566307</v>
      </c>
      <c r="C9" s="9">
        <v>30.5715609971781</v>
      </c>
    </row>
    <row r="10" spans="1:3" x14ac:dyDescent="0.25">
      <c r="A10" s="6">
        <v>2022</v>
      </c>
      <c r="B10" s="9">
        <v>66.827595278852698</v>
      </c>
      <c r="C10" s="9">
        <v>33.782310239845799</v>
      </c>
    </row>
    <row r="11" spans="1:3" x14ac:dyDescent="0.25">
      <c r="A11" s="6">
        <v>2023</v>
      </c>
      <c r="B11" s="9">
        <v>65.990483307181293</v>
      </c>
      <c r="C11" s="9">
        <v>34.472556096895197</v>
      </c>
    </row>
    <row r="12" spans="1:3" x14ac:dyDescent="0.25">
      <c r="A12" s="6">
        <v>2024</v>
      </c>
      <c r="B12" s="9">
        <v>60.706987263907003</v>
      </c>
      <c r="C12" s="9">
        <v>33.4723511290901</v>
      </c>
    </row>
    <row r="13" spans="1:3" x14ac:dyDescent="0.25">
      <c r="A13" s="13" t="s">
        <v>37</v>
      </c>
      <c r="B13" s="13"/>
      <c r="C13" s="13"/>
    </row>
    <row r="15" spans="1:3" x14ac:dyDescent="0.25">
      <c r="A15" s="14" t="s">
        <v>32</v>
      </c>
      <c r="B15" s="14"/>
      <c r="C15" s="14"/>
    </row>
    <row r="16" spans="1:3" x14ac:dyDescent="0.25">
      <c r="A16" s="8" t="s">
        <v>28</v>
      </c>
      <c r="B16" s="8" t="s">
        <v>33</v>
      </c>
      <c r="C16" s="8" t="s">
        <v>34</v>
      </c>
    </row>
    <row r="17" spans="1:3" x14ac:dyDescent="0.25">
      <c r="A17" s="6">
        <v>2017</v>
      </c>
      <c r="B17" s="9">
        <v>17.52</v>
      </c>
      <c r="C17" s="9">
        <v>1.46</v>
      </c>
    </row>
    <row r="18" spans="1:3" x14ac:dyDescent="0.25">
      <c r="A18" s="6">
        <v>2018</v>
      </c>
      <c r="B18" s="9">
        <v>18.614999999999998</v>
      </c>
      <c r="C18" s="9">
        <v>1.46</v>
      </c>
    </row>
    <row r="19" spans="1:3" x14ac:dyDescent="0.25">
      <c r="A19" s="6">
        <v>2019</v>
      </c>
      <c r="B19" s="9">
        <v>18.25</v>
      </c>
      <c r="C19" s="9">
        <v>1.46</v>
      </c>
    </row>
    <row r="20" spans="1:3" x14ac:dyDescent="0.25">
      <c r="A20" s="6">
        <v>2021</v>
      </c>
      <c r="B20" s="9">
        <v>18.25</v>
      </c>
      <c r="C20" s="9">
        <v>1.825</v>
      </c>
    </row>
    <row r="21" spans="1:3" x14ac:dyDescent="0.25">
      <c r="A21" s="6">
        <v>2022</v>
      </c>
      <c r="B21" s="9">
        <v>20.074999999999999</v>
      </c>
      <c r="C21" s="9">
        <v>1.825</v>
      </c>
    </row>
    <row r="22" spans="1:3" x14ac:dyDescent="0.25">
      <c r="A22" s="6">
        <v>2023</v>
      </c>
      <c r="B22" s="9">
        <v>18.25</v>
      </c>
      <c r="C22" s="9">
        <v>1.825</v>
      </c>
    </row>
    <row r="23" spans="1:3" x14ac:dyDescent="0.25">
      <c r="A23" s="6">
        <v>2024</v>
      </c>
      <c r="B23" s="9">
        <v>10.585000000000001</v>
      </c>
      <c r="C23" s="9">
        <v>1.825</v>
      </c>
    </row>
  </sheetData>
  <mergeCells count="4">
    <mergeCell ref="A1:C1"/>
    <mergeCell ref="A3:C3"/>
    <mergeCell ref="A13:C13"/>
    <mergeCell ref="A15:C15"/>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4"/>
  <sheetViews>
    <sheetView workbookViewId="0"/>
  </sheetViews>
  <sheetFormatPr baseColWidth="10" defaultRowHeight="15" x14ac:dyDescent="0.25"/>
  <cols>
    <col min="1" max="1" width="8.7109375" customWidth="1"/>
    <col min="2" max="3" width="30.7109375" customWidth="1"/>
  </cols>
  <sheetData>
    <row r="1" spans="1:3" ht="30" customHeight="1" x14ac:dyDescent="0.3">
      <c r="A1" s="11" t="s">
        <v>12</v>
      </c>
      <c r="B1" s="11"/>
      <c r="C1" s="11"/>
    </row>
    <row r="3" spans="1:3" x14ac:dyDescent="0.25">
      <c r="A3" s="12" t="s">
        <v>27</v>
      </c>
      <c r="B3" s="12"/>
      <c r="C3" s="12"/>
    </row>
    <row r="4" spans="1:3" x14ac:dyDescent="0.25">
      <c r="A4" s="4" t="s">
        <v>28</v>
      </c>
      <c r="B4" s="4" t="s">
        <v>29</v>
      </c>
      <c r="C4" s="4" t="s">
        <v>30</v>
      </c>
    </row>
    <row r="5" spans="1:3" x14ac:dyDescent="0.25">
      <c r="A5" s="6">
        <v>2017</v>
      </c>
      <c r="B5" s="10">
        <v>92.1133703357999</v>
      </c>
      <c r="C5" s="10">
        <v>89.982190135437804</v>
      </c>
    </row>
    <row r="6" spans="1:3" x14ac:dyDescent="0.25">
      <c r="A6" s="6">
        <v>2018</v>
      </c>
      <c r="B6" s="10">
        <v>97.312490065052202</v>
      </c>
      <c r="C6" s="10">
        <v>95.197390010545703</v>
      </c>
    </row>
    <row r="7" spans="1:3" x14ac:dyDescent="0.25">
      <c r="A7" s="6">
        <v>2019</v>
      </c>
      <c r="B7" s="10">
        <v>100</v>
      </c>
      <c r="C7" s="10">
        <v>100</v>
      </c>
    </row>
    <row r="8" spans="1:3" x14ac:dyDescent="0.25">
      <c r="A8" s="6">
        <v>2020</v>
      </c>
      <c r="B8" s="10">
        <v>98.037541864288499</v>
      </c>
      <c r="C8" s="10">
        <v>100.871377094411</v>
      </c>
    </row>
    <row r="9" spans="1:3" x14ac:dyDescent="0.25">
      <c r="A9" s="6">
        <v>2021</v>
      </c>
      <c r="B9" s="10">
        <v>105.69607337863</v>
      </c>
      <c r="C9" s="10">
        <v>107.681181122181</v>
      </c>
    </row>
    <row r="10" spans="1:3" x14ac:dyDescent="0.25">
      <c r="A10" s="6">
        <v>2022</v>
      </c>
      <c r="B10" s="10">
        <v>113.750517717346</v>
      </c>
      <c r="C10" s="10">
        <v>114.68883713372701</v>
      </c>
    </row>
    <row r="11" spans="1:3" x14ac:dyDescent="0.25">
      <c r="A11" s="6">
        <v>2023</v>
      </c>
      <c r="B11" s="10">
        <v>126.474978782527</v>
      </c>
      <c r="C11" s="10">
        <v>121.04718180399</v>
      </c>
    </row>
    <row r="12" spans="1:3" x14ac:dyDescent="0.25">
      <c r="A12" s="6">
        <v>2024</v>
      </c>
      <c r="B12" s="10">
        <v>135.69230016110399</v>
      </c>
      <c r="C12" s="10">
        <v>126.00080924965999</v>
      </c>
    </row>
    <row r="13" spans="1:3" x14ac:dyDescent="0.25">
      <c r="A13" s="13" t="s">
        <v>35</v>
      </c>
      <c r="B13" s="13"/>
      <c r="C13" s="13"/>
    </row>
    <row r="15" spans="1:3" x14ac:dyDescent="0.25">
      <c r="A15" s="14" t="s">
        <v>32</v>
      </c>
      <c r="B15" s="14"/>
      <c r="C15" s="14"/>
    </row>
    <row r="16" spans="1:3" x14ac:dyDescent="0.25">
      <c r="A16" s="8" t="s">
        <v>28</v>
      </c>
      <c r="B16" s="8" t="s">
        <v>33</v>
      </c>
      <c r="C16" s="8" t="s">
        <v>34</v>
      </c>
    </row>
    <row r="17" spans="1:3" x14ac:dyDescent="0.25">
      <c r="A17" s="6">
        <v>2017</v>
      </c>
      <c r="B17" s="9">
        <v>8.4000000000000005E-2</v>
      </c>
      <c r="C17" s="9">
        <v>1.4999999999999999E-2</v>
      </c>
    </row>
    <row r="18" spans="1:3" x14ac:dyDescent="0.25">
      <c r="A18" s="6">
        <v>2018</v>
      </c>
      <c r="B18" s="9">
        <v>7.8E-2</v>
      </c>
      <c r="C18" s="9">
        <v>1.4999999999999999E-2</v>
      </c>
    </row>
    <row r="19" spans="1:3" x14ac:dyDescent="0.25">
      <c r="A19" s="6">
        <v>2019</v>
      </c>
      <c r="B19" s="9">
        <v>7.0999999999999994E-2</v>
      </c>
      <c r="C19" s="9">
        <v>1.4E-2</v>
      </c>
    </row>
    <row r="20" spans="1:3" x14ac:dyDescent="0.25">
      <c r="A20" s="6">
        <v>2021</v>
      </c>
      <c r="B20" s="9">
        <v>3.9E-2</v>
      </c>
      <c r="C20" s="9">
        <v>1.4999999999999999E-2</v>
      </c>
    </row>
    <row r="21" spans="1:3" x14ac:dyDescent="0.25">
      <c r="A21" s="6">
        <v>2022</v>
      </c>
      <c r="B21" s="9">
        <v>0.03</v>
      </c>
      <c r="C21" s="9">
        <v>1.4999999999999999E-2</v>
      </c>
    </row>
    <row r="22" spans="1:3" x14ac:dyDescent="0.25">
      <c r="A22" s="6">
        <v>2023</v>
      </c>
      <c r="B22" s="9">
        <v>4.9000000000000002E-2</v>
      </c>
      <c r="C22" s="9">
        <v>1.4999999999999999E-2</v>
      </c>
    </row>
    <row r="23" spans="1:3" x14ac:dyDescent="0.25">
      <c r="A23" s="6">
        <v>2024</v>
      </c>
      <c r="B23" s="9">
        <v>3.2000000000000001E-2</v>
      </c>
      <c r="C23" s="9">
        <v>1.4E-2</v>
      </c>
    </row>
    <row r="24" spans="1:3" x14ac:dyDescent="0.25">
      <c r="A24" s="15" t="s">
        <v>36</v>
      </c>
      <c r="B24" s="15"/>
      <c r="C24" s="15"/>
    </row>
  </sheetData>
  <mergeCells count="5">
    <mergeCell ref="A1:C1"/>
    <mergeCell ref="A3:C3"/>
    <mergeCell ref="A13:C13"/>
    <mergeCell ref="A15:C15"/>
    <mergeCell ref="A24:C24"/>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3"/>
  <sheetViews>
    <sheetView workbookViewId="0"/>
  </sheetViews>
  <sheetFormatPr baseColWidth="10" defaultRowHeight="15" x14ac:dyDescent="0.25"/>
  <cols>
    <col min="1" max="1" width="8.7109375" customWidth="1"/>
    <col min="2" max="3" width="30.7109375" customWidth="1"/>
  </cols>
  <sheetData>
    <row r="1" spans="1:3" ht="30" customHeight="1" x14ac:dyDescent="0.3">
      <c r="A1" s="11" t="s">
        <v>13</v>
      </c>
      <c r="B1" s="11"/>
      <c r="C1" s="11"/>
    </row>
    <row r="3" spans="1:3" x14ac:dyDescent="0.25">
      <c r="A3" s="12" t="s">
        <v>27</v>
      </c>
      <c r="B3" s="12"/>
      <c r="C3" s="12"/>
    </row>
    <row r="4" spans="1:3" x14ac:dyDescent="0.25">
      <c r="A4" s="4" t="s">
        <v>28</v>
      </c>
      <c r="B4" s="4" t="s">
        <v>29</v>
      </c>
      <c r="C4" s="4" t="s">
        <v>30</v>
      </c>
    </row>
    <row r="5" spans="1:3" x14ac:dyDescent="0.25">
      <c r="A5" s="6">
        <v>2017</v>
      </c>
      <c r="B5" s="7">
        <v>0.101407441857467</v>
      </c>
      <c r="C5" s="7">
        <v>8.5740216194444205E-2</v>
      </c>
    </row>
    <row r="6" spans="1:3" x14ac:dyDescent="0.25">
      <c r="A6" s="6">
        <v>2018</v>
      </c>
      <c r="B6" s="7">
        <v>0.104769955552871</v>
      </c>
      <c r="C6" s="7">
        <v>8.8544129375747904E-2</v>
      </c>
    </row>
    <row r="7" spans="1:3" x14ac:dyDescent="0.25">
      <c r="A7" s="6">
        <v>2019</v>
      </c>
      <c r="B7" s="7">
        <v>0.106703284397587</v>
      </c>
      <c r="C7" s="7">
        <v>8.7180667358562697E-2</v>
      </c>
    </row>
    <row r="8" spans="1:3" x14ac:dyDescent="0.25">
      <c r="A8" s="6">
        <v>2020</v>
      </c>
      <c r="B8" s="7">
        <v>0.17628656697185199</v>
      </c>
      <c r="C8" s="7">
        <v>0.153392883169884</v>
      </c>
    </row>
    <row r="9" spans="1:3" x14ac:dyDescent="0.25">
      <c r="A9" s="6">
        <v>2021</v>
      </c>
      <c r="B9" s="7">
        <v>0.17198860283377099</v>
      </c>
      <c r="C9" s="7">
        <v>0.147012727132385</v>
      </c>
    </row>
    <row r="10" spans="1:3" x14ac:dyDescent="0.25">
      <c r="A10" s="6">
        <v>2022</v>
      </c>
      <c r="B10" s="7">
        <v>0.15208659524965501</v>
      </c>
      <c r="C10" s="7">
        <v>0.13337922833032501</v>
      </c>
    </row>
    <row r="11" spans="1:3" x14ac:dyDescent="0.25">
      <c r="A11" s="6">
        <v>2023</v>
      </c>
      <c r="B11" s="7">
        <v>0.13775211033065499</v>
      </c>
      <c r="C11" s="7">
        <v>0.11794891515731699</v>
      </c>
    </row>
    <row r="12" spans="1:3" x14ac:dyDescent="0.25">
      <c r="A12" s="6">
        <v>2024</v>
      </c>
      <c r="B12" s="7">
        <v>0.1144828018494</v>
      </c>
      <c r="C12" s="7">
        <v>0.101884595910263</v>
      </c>
    </row>
    <row r="13" spans="1:3" x14ac:dyDescent="0.25">
      <c r="A13" s="13" t="s">
        <v>31</v>
      </c>
      <c r="B13" s="13"/>
      <c r="C13" s="13"/>
    </row>
    <row r="15" spans="1:3" x14ac:dyDescent="0.25">
      <c r="A15" s="14" t="s">
        <v>32</v>
      </c>
      <c r="B15" s="14"/>
      <c r="C15" s="14"/>
    </row>
    <row r="16" spans="1:3" x14ac:dyDescent="0.25">
      <c r="A16" s="8" t="s">
        <v>28</v>
      </c>
      <c r="B16" s="8" t="s">
        <v>33</v>
      </c>
      <c r="C16" s="8" t="s">
        <v>34</v>
      </c>
    </row>
    <row r="17" spans="1:3" x14ac:dyDescent="0.25">
      <c r="A17" s="6">
        <v>2017</v>
      </c>
      <c r="B17" s="9">
        <v>1.4999999999999999E-2</v>
      </c>
      <c r="C17" s="9">
        <v>4.0000000000000001E-3</v>
      </c>
    </row>
    <row r="18" spans="1:3" x14ac:dyDescent="0.25">
      <c r="A18" s="6">
        <v>2018</v>
      </c>
      <c r="B18" s="9">
        <v>1.7000000000000001E-2</v>
      </c>
      <c r="C18" s="9">
        <v>4.0000000000000001E-3</v>
      </c>
    </row>
    <row r="19" spans="1:3" x14ac:dyDescent="0.25">
      <c r="A19" s="6">
        <v>2019</v>
      </c>
      <c r="B19" s="9">
        <v>1.7999999999999999E-2</v>
      </c>
      <c r="C19" s="9">
        <v>4.0000000000000001E-3</v>
      </c>
    </row>
    <row r="20" spans="1:3" x14ac:dyDescent="0.25">
      <c r="A20" s="6">
        <v>2021</v>
      </c>
      <c r="B20" s="9">
        <v>2.9000000000000001E-2</v>
      </c>
      <c r="C20" s="9">
        <v>4.0000000000000001E-3</v>
      </c>
    </row>
    <row r="21" spans="1:3" x14ac:dyDescent="0.25">
      <c r="A21" s="6">
        <v>2022</v>
      </c>
      <c r="B21" s="9">
        <v>2.4E-2</v>
      </c>
      <c r="C21" s="9">
        <v>4.0000000000000001E-3</v>
      </c>
    </row>
    <row r="22" spans="1:3" x14ac:dyDescent="0.25">
      <c r="A22" s="6">
        <v>2023</v>
      </c>
      <c r="B22" s="9">
        <v>2.3E-2</v>
      </c>
      <c r="C22" s="9">
        <v>4.0000000000000001E-3</v>
      </c>
    </row>
    <row r="23" spans="1:3" x14ac:dyDescent="0.25">
      <c r="A23" s="6">
        <v>2024</v>
      </c>
      <c r="B23" s="9">
        <v>2.1999999999999999E-2</v>
      </c>
      <c r="C23" s="9">
        <v>4.0000000000000001E-3</v>
      </c>
    </row>
  </sheetData>
  <mergeCells count="4">
    <mergeCell ref="A1:C1"/>
    <mergeCell ref="A3:C3"/>
    <mergeCell ref="A13:C13"/>
    <mergeCell ref="A15:C15"/>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3"/>
  <sheetViews>
    <sheetView workbookViewId="0"/>
  </sheetViews>
  <sheetFormatPr baseColWidth="10" defaultRowHeight="15" x14ac:dyDescent="0.25"/>
  <cols>
    <col min="1" max="1" width="8.7109375" customWidth="1"/>
    <col min="2" max="3" width="30.7109375" customWidth="1"/>
  </cols>
  <sheetData>
    <row r="1" spans="1:3" ht="30" customHeight="1" x14ac:dyDescent="0.3">
      <c r="A1" s="11" t="s">
        <v>14</v>
      </c>
      <c r="B1" s="11"/>
      <c r="C1" s="11"/>
    </row>
    <row r="3" spans="1:3" x14ac:dyDescent="0.25">
      <c r="A3" s="12" t="s">
        <v>27</v>
      </c>
      <c r="B3" s="12"/>
      <c r="C3" s="12"/>
    </row>
    <row r="4" spans="1:3" x14ac:dyDescent="0.25">
      <c r="A4" s="4" t="s">
        <v>28</v>
      </c>
      <c r="B4" s="4" t="s">
        <v>29</v>
      </c>
      <c r="C4" s="4" t="s">
        <v>30</v>
      </c>
    </row>
    <row r="5" spans="1:3" x14ac:dyDescent="0.25">
      <c r="A5" s="6">
        <v>2017</v>
      </c>
      <c r="B5" s="9">
        <v>0.37287991240753798</v>
      </c>
      <c r="C5" s="9">
        <v>0.345754769892824</v>
      </c>
    </row>
    <row r="6" spans="1:3" x14ac:dyDescent="0.25">
      <c r="A6" s="6">
        <v>2018</v>
      </c>
      <c r="B6" s="9">
        <v>0.33810921678936101</v>
      </c>
      <c r="C6" s="9">
        <v>0.36440068760743899</v>
      </c>
    </row>
    <row r="7" spans="1:3" x14ac:dyDescent="0.25">
      <c r="A7" s="6">
        <v>2019</v>
      </c>
      <c r="B7" s="9">
        <v>0.440095949497743</v>
      </c>
      <c r="C7" s="9">
        <v>0.26111882474134501</v>
      </c>
    </row>
    <row r="8" spans="1:3" x14ac:dyDescent="0.25">
      <c r="A8" s="6">
        <v>2020</v>
      </c>
      <c r="B8" s="9">
        <v>0.79244289410256596</v>
      </c>
      <c r="C8" s="9">
        <v>0.65475754946743503</v>
      </c>
    </row>
    <row r="9" spans="1:3" x14ac:dyDescent="0.25">
      <c r="A9" s="6">
        <v>2021</v>
      </c>
      <c r="B9" s="9">
        <v>0.62638979082350199</v>
      </c>
      <c r="C9" s="9">
        <v>0.20481066191039601</v>
      </c>
    </row>
    <row r="10" spans="1:3" x14ac:dyDescent="0.25">
      <c r="A10" s="6">
        <v>2022</v>
      </c>
      <c r="B10" s="9">
        <v>0.58756154468509403</v>
      </c>
      <c r="C10" s="9">
        <v>0.26160356684047498</v>
      </c>
    </row>
    <row r="11" spans="1:3" x14ac:dyDescent="0.25">
      <c r="A11" s="6">
        <v>2023</v>
      </c>
      <c r="B11" s="9">
        <v>0.40761212154993198</v>
      </c>
      <c r="C11" s="9">
        <v>0.18720406930675201</v>
      </c>
    </row>
    <row r="12" spans="1:3" x14ac:dyDescent="0.25">
      <c r="A12" s="6">
        <v>2024</v>
      </c>
      <c r="B12" s="9">
        <v>0.34194873850625102</v>
      </c>
      <c r="C12" s="9">
        <v>0.169005538614724</v>
      </c>
    </row>
    <row r="13" spans="1:3" x14ac:dyDescent="0.25">
      <c r="A13" s="13" t="s">
        <v>31</v>
      </c>
      <c r="B13" s="13"/>
      <c r="C13" s="13"/>
    </row>
    <row r="15" spans="1:3" x14ac:dyDescent="0.25">
      <c r="A15" s="14" t="s">
        <v>32</v>
      </c>
      <c r="B15" s="14"/>
      <c r="C15" s="14"/>
    </row>
    <row r="16" spans="1:3" x14ac:dyDescent="0.25">
      <c r="A16" s="8" t="s">
        <v>28</v>
      </c>
      <c r="B16" s="8" t="s">
        <v>33</v>
      </c>
      <c r="C16" s="8" t="s">
        <v>34</v>
      </c>
    </row>
    <row r="17" spans="1:3" x14ac:dyDescent="0.25">
      <c r="A17" s="6">
        <v>2017</v>
      </c>
      <c r="B17" s="9">
        <v>4.4999999999999998E-2</v>
      </c>
      <c r="C17" s="9">
        <v>0.14000000000000001</v>
      </c>
    </row>
    <row r="18" spans="1:3" x14ac:dyDescent="0.25">
      <c r="A18" s="6">
        <v>2018</v>
      </c>
      <c r="B18" s="9">
        <v>-5.5E-2</v>
      </c>
      <c r="C18" s="9">
        <v>0.13800000000000001</v>
      </c>
    </row>
    <row r="19" spans="1:3" x14ac:dyDescent="0.25">
      <c r="A19" s="6">
        <v>2019</v>
      </c>
      <c r="B19" s="9">
        <v>0.14699999999999999</v>
      </c>
      <c r="C19" s="9">
        <v>0.13800000000000001</v>
      </c>
    </row>
    <row r="20" spans="1:3" x14ac:dyDescent="0.25">
      <c r="A20" s="6">
        <v>2021</v>
      </c>
      <c r="B20" s="9">
        <v>0.67400000000000004</v>
      </c>
      <c r="C20" s="9">
        <v>0.13800000000000001</v>
      </c>
    </row>
    <row r="21" spans="1:3" x14ac:dyDescent="0.25">
      <c r="A21" s="6">
        <v>2022</v>
      </c>
      <c r="B21" s="9">
        <v>0.58799999999999997</v>
      </c>
      <c r="C21" s="9">
        <v>0.13300000000000001</v>
      </c>
    </row>
    <row r="22" spans="1:3" x14ac:dyDescent="0.25">
      <c r="A22" s="6">
        <v>2023</v>
      </c>
      <c r="B22" s="9">
        <v>0.20200000000000001</v>
      </c>
      <c r="C22" s="9">
        <v>0.13200000000000001</v>
      </c>
    </row>
    <row r="23" spans="1:3" x14ac:dyDescent="0.25">
      <c r="A23" s="6">
        <v>2024</v>
      </c>
      <c r="B23" s="9">
        <v>0.23799999999999999</v>
      </c>
      <c r="C23" s="9">
        <v>0.13</v>
      </c>
    </row>
  </sheetData>
  <mergeCells count="4">
    <mergeCell ref="A1:C1"/>
    <mergeCell ref="A3:C3"/>
    <mergeCell ref="A13:C13"/>
    <mergeCell ref="A15:C15"/>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4"/>
  <sheetViews>
    <sheetView workbookViewId="0"/>
  </sheetViews>
  <sheetFormatPr baseColWidth="10" defaultRowHeight="15" x14ac:dyDescent="0.25"/>
  <cols>
    <col min="1" max="1" width="8.7109375" customWidth="1"/>
    <col min="2" max="3" width="30.7109375" customWidth="1"/>
  </cols>
  <sheetData>
    <row r="1" spans="1:3" ht="30" customHeight="1" x14ac:dyDescent="0.3">
      <c r="A1" s="11" t="s">
        <v>15</v>
      </c>
      <c r="B1" s="11"/>
      <c r="C1" s="11"/>
    </row>
    <row r="3" spans="1:3" x14ac:dyDescent="0.25">
      <c r="A3" s="12" t="s">
        <v>27</v>
      </c>
      <c r="B3" s="12"/>
      <c r="C3" s="12"/>
    </row>
    <row r="4" spans="1:3" x14ac:dyDescent="0.25">
      <c r="A4" s="4" t="s">
        <v>28</v>
      </c>
      <c r="B4" s="4" t="s">
        <v>29</v>
      </c>
      <c r="C4" s="4" t="s">
        <v>30</v>
      </c>
    </row>
    <row r="5" spans="1:3" x14ac:dyDescent="0.25">
      <c r="A5" s="6">
        <v>2017</v>
      </c>
      <c r="B5" s="9">
        <v>62.182867876256402</v>
      </c>
      <c r="C5" s="9">
        <v>49.742827956989203</v>
      </c>
    </row>
    <row r="6" spans="1:3" x14ac:dyDescent="0.25">
      <c r="A6" s="6">
        <v>2018</v>
      </c>
      <c r="B6" s="9">
        <v>63.751261904761897</v>
      </c>
      <c r="C6" s="9">
        <v>51.001842105263201</v>
      </c>
    </row>
    <row r="7" spans="1:3" x14ac:dyDescent="0.25">
      <c r="A7" s="6">
        <v>2019</v>
      </c>
      <c r="B7" s="9">
        <v>63.673295454545503</v>
      </c>
      <c r="C7" s="9">
        <v>52.147339285714303</v>
      </c>
    </row>
    <row r="8" spans="1:3" x14ac:dyDescent="0.25">
      <c r="A8" s="6">
        <v>2020</v>
      </c>
      <c r="B8" s="9">
        <v>59.451215686274502</v>
      </c>
      <c r="C8" s="9">
        <v>49.558016949152503</v>
      </c>
    </row>
    <row r="9" spans="1:3" x14ac:dyDescent="0.25">
      <c r="A9" s="6">
        <v>2021</v>
      </c>
      <c r="B9" s="9">
        <v>64.194510374149701</v>
      </c>
      <c r="C9" s="9">
        <v>54.757624999999997</v>
      </c>
    </row>
    <row r="10" spans="1:3" x14ac:dyDescent="0.25">
      <c r="A10" s="6">
        <v>2022</v>
      </c>
      <c r="B10" s="9">
        <v>68.156000000000006</v>
      </c>
      <c r="C10" s="9">
        <v>57.941541666666701</v>
      </c>
    </row>
    <row r="11" spans="1:3" x14ac:dyDescent="0.25">
      <c r="A11" s="6">
        <v>2023</v>
      </c>
      <c r="B11" s="9">
        <v>69.994495145631106</v>
      </c>
      <c r="C11" s="9">
        <v>57.050541666666703</v>
      </c>
    </row>
    <row r="12" spans="1:3" x14ac:dyDescent="0.25">
      <c r="A12" s="6">
        <v>2024</v>
      </c>
      <c r="B12" s="9">
        <v>73.156214675561003</v>
      </c>
      <c r="C12" s="9">
        <v>57.560250000000003</v>
      </c>
    </row>
    <row r="13" spans="1:3" x14ac:dyDescent="0.25">
      <c r="A13" s="13" t="s">
        <v>38</v>
      </c>
      <c r="B13" s="13"/>
      <c r="C13" s="13"/>
    </row>
    <row r="15" spans="1:3" x14ac:dyDescent="0.25">
      <c r="A15" s="14" t="s">
        <v>32</v>
      </c>
      <c r="B15" s="14"/>
      <c r="C15" s="14"/>
    </row>
    <row r="16" spans="1:3" x14ac:dyDescent="0.25">
      <c r="A16" s="8" t="s">
        <v>28</v>
      </c>
      <c r="B16" s="8" t="s">
        <v>33</v>
      </c>
      <c r="C16" s="8" t="s">
        <v>34</v>
      </c>
    </row>
    <row r="17" spans="1:3" x14ac:dyDescent="0.25">
      <c r="A17" s="6">
        <v>2017</v>
      </c>
      <c r="B17" s="9">
        <v>-6.7000000000000004E-2</v>
      </c>
      <c r="C17" s="9">
        <v>1.0999999999999999E-2</v>
      </c>
    </row>
    <row r="18" spans="1:3" x14ac:dyDescent="0.25">
      <c r="A18" s="6">
        <v>2018</v>
      </c>
      <c r="B18" s="9">
        <v>-5.0999999999999997E-2</v>
      </c>
      <c r="C18" s="9">
        <v>1.0999999999999999E-2</v>
      </c>
    </row>
    <row r="19" spans="1:3" x14ac:dyDescent="0.25">
      <c r="A19" s="6">
        <v>2019</v>
      </c>
      <c r="B19" s="9">
        <v>-6.2E-2</v>
      </c>
      <c r="C19" s="9">
        <v>1.0999999999999999E-2</v>
      </c>
    </row>
    <row r="20" spans="1:3" x14ac:dyDescent="0.25">
      <c r="A20" s="6">
        <v>2021</v>
      </c>
      <c r="B20" s="9">
        <v>-0.129</v>
      </c>
      <c r="C20" s="9">
        <v>1.0999999999999999E-2</v>
      </c>
    </row>
    <row r="21" spans="1:3" x14ac:dyDescent="0.25">
      <c r="A21" s="6">
        <v>2022</v>
      </c>
      <c r="B21" s="9">
        <v>-0.112</v>
      </c>
      <c r="C21" s="9">
        <v>1.0999999999999999E-2</v>
      </c>
    </row>
    <row r="22" spans="1:3" x14ac:dyDescent="0.25">
      <c r="A22" s="6">
        <v>2023</v>
      </c>
      <c r="B22" s="9">
        <v>-0.09</v>
      </c>
      <c r="C22" s="9">
        <v>1.0999999999999999E-2</v>
      </c>
    </row>
    <row r="23" spans="1:3" x14ac:dyDescent="0.25">
      <c r="A23" s="6">
        <v>2024</v>
      </c>
      <c r="B23" s="9">
        <v>-7.0999999999999994E-2</v>
      </c>
      <c r="C23" s="9">
        <v>1.0999999999999999E-2</v>
      </c>
    </row>
    <row r="24" spans="1:3" x14ac:dyDescent="0.25">
      <c r="A24" s="15" t="s">
        <v>36</v>
      </c>
      <c r="B24" s="15"/>
      <c r="C24" s="15"/>
    </row>
  </sheetData>
  <mergeCells count="5">
    <mergeCell ref="A1:C1"/>
    <mergeCell ref="A3:C3"/>
    <mergeCell ref="A13:C13"/>
    <mergeCell ref="A15:C15"/>
    <mergeCell ref="A24:C24"/>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20</vt:i4>
      </vt:variant>
    </vt:vector>
  </HeadingPairs>
  <TitlesOfParts>
    <vt:vector size="20" baseType="lpstr">
      <vt:lpstr>Présentation</vt:lpstr>
      <vt:lpstr>Taux de marge</vt:lpstr>
      <vt:lpstr>Valeur ajoutée</vt:lpstr>
      <vt:lpstr>Taux d'investissement</vt:lpstr>
      <vt:lpstr>Besoin en fonds de roulement en</vt:lpstr>
      <vt:lpstr>Capitaux propres</vt:lpstr>
      <vt:lpstr>Taux d'endettement brut</vt:lpstr>
      <vt:lpstr>Capacité de remboursement</vt:lpstr>
      <vt:lpstr>Productivité apparente du trava</vt:lpstr>
      <vt:lpstr>Taux d'excédent brut d'exploita</vt:lpstr>
      <vt:lpstr>Rentabilité de l'actif économiq</vt:lpstr>
      <vt:lpstr>Rentabilité des capitaux propre</vt:lpstr>
      <vt:lpstr>Créances clients en jours de CA</vt:lpstr>
      <vt:lpstr>Dettes fournisseurs en jours de</vt:lpstr>
      <vt:lpstr>Ecart de délais de paiements</vt:lpstr>
      <vt:lpstr>Taux d'apport externe</vt:lpstr>
      <vt:lpstr>Ratio de levier</vt:lpstr>
      <vt:lpstr>Ratio de solvabilité</vt:lpstr>
      <vt:lpstr>Taux d'endettement net</vt:lpstr>
      <vt:lpstr>Taux d'intérêt implicite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rlafrognejoussier</dc:creator>
  <cp:lastModifiedBy>DOS SANTOS Maryse</cp:lastModifiedBy>
  <dcterms:created xsi:type="dcterms:W3CDTF">2026-03-19T13:18:58Z</dcterms:created>
  <dcterms:modified xsi:type="dcterms:W3CDTF">2026-03-19T13:22:01Z</dcterms:modified>
</cp:coreProperties>
</file>