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2245" windowHeight="5070"/>
  </bookViews>
  <sheets>
    <sheet name="Sommaire" sheetId="27" r:id="rId1"/>
    <sheet name="APD par pays" sheetId="1" r:id="rId2"/>
    <sheet name="Effort financier 2017" sheetId="2" r:id="rId3"/>
    <sheet name="APD par secteurs" sheetId="3" r:id="rId4"/>
    <sheet name="Prévisions 2019" sheetId="4" r:id="rId5"/>
    <sheet name="Canaux de transmission de l'APD" sheetId="5" r:id="rId6"/>
    <sheet name="Type d'instruments du bilatéral" sheetId="6" r:id="rId7"/>
    <sheet name="FSD" sheetId="7" r:id="rId8"/>
    <sheet name="Ressources de l'AFD" sheetId="26" r:id="rId9"/>
    <sheet name="Ressources de l'AFD (Etat)" sheetId="20" r:id="rId10"/>
    <sheet name="Activité opérationnelle de AFD" sheetId="24" r:id="rId11"/>
    <sheet name="Réalisations 2016-2017 de l'AFD" sheetId="25" r:id="rId12"/>
    <sheet name="Budget et APD" sheetId="10" r:id="rId13"/>
    <sheet name="P851" sheetId="11" r:id="rId14"/>
    <sheet name="P853" sheetId="12" r:id="rId15"/>
    <sheet name="P852" sheetId="8" r:id="rId16"/>
    <sheet name="annulations de dettes" sheetId="9" r:id="rId17"/>
    <sheet name="Nature annulations et rééchelon" sheetId="13" r:id="rId18"/>
    <sheet name="Annulations multilatérales" sheetId="14" r:id="rId19"/>
    <sheet name="Annulations bilatérales" sheetId="15" r:id="rId20"/>
    <sheet name="APD collectivités territoriales" sheetId="16" r:id="rId21"/>
    <sheet name="Effort financier partenariat" sheetId="17" r:id="rId22"/>
    <sheet name="Effort financier revenus" sheetId="18" r:id="rId23"/>
  </sheets>
  <definedNames>
    <definedName name="_xlnm.Print_Area" localSheetId="0">Sommaire!$B$1:$K$28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25" l="1"/>
  <c r="E17" i="25"/>
  <c r="F17" i="25"/>
  <c r="E18" i="25"/>
  <c r="F18" i="25"/>
  <c r="E19" i="25"/>
  <c r="E20" i="25"/>
  <c r="E21" i="25"/>
  <c r="E22" i="25"/>
  <c r="B23" i="25"/>
  <c r="C23" i="25"/>
  <c r="D23" i="25"/>
  <c r="E23" i="25"/>
  <c r="E24" i="25"/>
  <c r="C41" i="7" l="1"/>
  <c r="C35" i="7" s="1"/>
  <c r="B38" i="7"/>
  <c r="D35" i="7"/>
  <c r="B35" i="7"/>
  <c r="D23" i="7"/>
  <c r="D22" i="7"/>
  <c r="C22" i="7"/>
  <c r="B22" i="7"/>
  <c r="D15" i="7"/>
  <c r="C15" i="7"/>
  <c r="B15" i="7"/>
  <c r="C10" i="7"/>
  <c r="D9" i="7"/>
  <c r="D11" i="7" s="1"/>
  <c r="C9" i="7"/>
  <c r="C11" i="7" s="1"/>
  <c r="D8" i="7"/>
  <c r="B8" i="7"/>
  <c r="B9" i="7" s="1"/>
  <c r="B11" i="7" s="1"/>
</calcChain>
</file>

<file path=xl/sharedStrings.xml><?xml version="1.0" encoding="utf-8"?>
<sst xmlns="http://schemas.openxmlformats.org/spreadsheetml/2006/main" count="716" uniqueCount="476">
  <si>
    <t>Turquie</t>
  </si>
  <si>
    <t>Maroc</t>
  </si>
  <si>
    <t>Jordanie</t>
  </si>
  <si>
    <t>Côte d'Ivoire</t>
  </si>
  <si>
    <t>Egypte</t>
  </si>
  <si>
    <t>Cameroun</t>
  </si>
  <si>
    <t>Inde</t>
  </si>
  <si>
    <t>Colombie</t>
  </si>
  <si>
    <t>Tunisie</t>
  </si>
  <si>
    <t>Mexique</t>
  </si>
  <si>
    <t>Indonésie</t>
  </si>
  <si>
    <t>Subventions de la mission APD</t>
  </si>
  <si>
    <t>Coût-Etat des prêts (AFD, prêts concessionnels du Trésor)</t>
  </si>
  <si>
    <t>Coût des annulations de dette</t>
  </si>
  <si>
    <t xml:space="preserve">Effort financier total </t>
  </si>
  <si>
    <t>Viet Nam</t>
  </si>
  <si>
    <t>Kenya</t>
  </si>
  <si>
    <t>République démocratique du Congo</t>
  </si>
  <si>
    <t>Ethiopie</t>
  </si>
  <si>
    <t>Afrique du Sud</t>
  </si>
  <si>
    <t>Brésil</t>
  </si>
  <si>
    <t>Nigéria</t>
  </si>
  <si>
    <t>Sénégal</t>
  </si>
  <si>
    <t>Source : DGTrésor</t>
  </si>
  <si>
    <t>Source : OCDE.Stat - CAD2a</t>
  </si>
  <si>
    <t>Montant des engagements d'aide bilatérale par secteur depuis 2012</t>
  </si>
  <si>
    <t>2017*</t>
  </si>
  <si>
    <t xml:space="preserve">Education </t>
  </si>
  <si>
    <t>Santé</t>
  </si>
  <si>
    <t>Eau et assainissement</t>
  </si>
  <si>
    <t>Gouvernance, paix et sécurité</t>
  </si>
  <si>
    <t>Agriculture</t>
  </si>
  <si>
    <t>Autres</t>
  </si>
  <si>
    <t xml:space="preserve">dont aide alimentaire </t>
  </si>
  <si>
    <t>dont aide humanitaire</t>
  </si>
  <si>
    <t xml:space="preserve">Total </t>
  </si>
  <si>
    <t>Marqueurs</t>
  </si>
  <si>
    <t xml:space="preserve">Genre </t>
  </si>
  <si>
    <t>Environnement</t>
  </si>
  <si>
    <t>Changement climatique - adaptation</t>
  </si>
  <si>
    <t xml:space="preserve">Changement climatique - atténuation </t>
  </si>
  <si>
    <t xml:space="preserve">Marqueur biodiversité </t>
  </si>
  <si>
    <t>Montant des engagement d'aide bilatérale en faveur du genre, de l'environnement, du climat et de la biodiversité depuis 2012</t>
  </si>
  <si>
    <t xml:space="preserve">Source : OCDE. Ces objectifs sont transversaux aux différents secteurs d’intervention ; les données de ce tableau ne se cumulent pas avec les données par secteur du tableau précédent.   </t>
  </si>
  <si>
    <t>Source : OCDE. Secteurs basés sur les catégories du CAD.</t>
  </si>
  <si>
    <t>Programme</t>
  </si>
  <si>
    <t>LFI 2017</t>
  </si>
  <si>
    <t>Estimation APD 2017</t>
  </si>
  <si>
    <t>PLF 2018</t>
  </si>
  <si>
    <t>Estimation APD 2018</t>
  </si>
  <si>
    <t>852 - Prêts à des États étrangers pour consolidation de dettes envers la France</t>
  </si>
  <si>
    <t>Impact budgétaire et APD des opérations de refinancement et de remboursements inscrites dans le programme 852 (en M€)</t>
  </si>
  <si>
    <t>Source : DG-Trésor (septembre 2018)</t>
  </si>
  <si>
    <t>Annulations de créances</t>
  </si>
  <si>
    <t>Impact budgétaire</t>
  </si>
  <si>
    <t>Impact APD</t>
  </si>
  <si>
    <t>Montant LFI</t>
  </si>
  <si>
    <t>Imputation</t>
  </si>
  <si>
    <t>Montant PLF</t>
  </si>
  <si>
    <t>BPI-AE</t>
  </si>
  <si>
    <t>AFD</t>
  </si>
  <si>
    <t>Prg 110</t>
  </si>
  <si>
    <t>Compte de concours financiers « Prêts à des États étrangers » - Solde non reporté en loi de règlement</t>
  </si>
  <si>
    <t xml:space="preserve"> RPE (ex-CST 903-07)</t>
  </si>
  <si>
    <t xml:space="preserve"> Compte de consolidation (ex-CST 903-17)</t>
  </si>
  <si>
    <t>Total</t>
  </si>
  <si>
    <t>Impact budgétaire des annulations de dette</t>
  </si>
  <si>
    <t>(En M €)</t>
  </si>
  <si>
    <t>2017 (régime transitoire)</t>
  </si>
  <si>
    <t>2018 (nouvelle méthode)</t>
  </si>
  <si>
    <t>2019 (nouvelle méthode)</t>
  </si>
  <si>
    <t>Aide publique au développement résultant des crédits budgétaires</t>
  </si>
  <si>
    <t xml:space="preserve">  (i) mission APD (hors prêts)</t>
  </si>
  <si>
    <t xml:space="preserve">  (ii) prêts bilatéraux de l'AFD</t>
  </si>
  <si>
    <t xml:space="preserve">  (iii) autres</t>
  </si>
  <si>
    <t>dont bourses et écolages du MESR (P150, P231)</t>
  </si>
  <si>
    <t>dont frais d'accueil des réfugiés (P303)</t>
  </si>
  <si>
    <t>dont recherche (P172)</t>
  </si>
  <si>
    <t>dont action extérieure de l'Etat (P105 et P185)</t>
  </si>
  <si>
    <t xml:space="preserve">Autres prêts </t>
  </si>
  <si>
    <t>(i) prêts concessionnels du Trésor</t>
  </si>
  <si>
    <t>(ii) prêts multilatéraux</t>
  </si>
  <si>
    <t>Contrats de désendettement (décaissements)</t>
  </si>
  <si>
    <t>Contribution à l'APD financée par le budget de l'Union européenne (prélèvement sur recettes)</t>
  </si>
  <si>
    <t xml:space="preserve">Allègement de la dette </t>
  </si>
  <si>
    <t>Taxe de solidarité sur les billets d'avion</t>
  </si>
  <si>
    <t>Taxe sur les transactions financières</t>
  </si>
  <si>
    <t>TOTAL BUDGET DE L'ETAT</t>
  </si>
  <si>
    <t xml:space="preserve">Collectivités territoriales et agences de l'eau </t>
  </si>
  <si>
    <t>Frais administratifs de l'AFD</t>
  </si>
  <si>
    <t>Capitalisation de fonds</t>
  </si>
  <si>
    <t>-</t>
  </si>
  <si>
    <t>TOTAL APD</t>
  </si>
  <si>
    <t>APD en % du RNB (nouvelle série SEC 2014)</t>
  </si>
  <si>
    <t>Source : DG Trésor (octobre 2018)</t>
  </si>
  <si>
    <t>N.B. Pour les années 2016 et 2017, les données sont présentées selon l’ancienne méthodologie de comptabilisation de l’APD. Pour les années 2018 et 2019, elles le sont selon la nouvelle méthodologie, en équivalents-dons. Pour 2017, aux côtés de l’APD classique, est également présenté le chiffre calculé selon le régime dit transitoire : application de la nouvelle méthodologie mais aux opérations éligibles à l’APD selon les anciens seuils d’éligibilité.</t>
  </si>
  <si>
    <t>N. B. Concernant la part de la taxe sur les transactions financières (TTF) affectée au développement, elle n’est pas chaque année intégralement comptabilisable en APD. En 2016, 88M€ ont en effet été consacrés à titre exceptionnel à remplir les engagements de paiement de bonifications de prêts à l’AFD. Or, ces dernières ne sont pas comptabilisables en APD afin de ne pas double-compter l’effort d’APD déjà mesuré à travers les prêts de l’AFD. En outre, une petit part des fonds n’ayant pas été décaissés à leur bénéficiaire final avant la fin de l’année, ils n’ont pu être comptabilisés qu’au titre de l’année 2017. De même, en 2017, la majorité de la part de TTF affectée directement à l’AFD n’a pas pu être versée par l’Agence à ses bénéficiaires finaux, les dons projets de l’AFD étant généralement décaissés en 5 à 7 ans.</t>
  </si>
  <si>
    <t>Aide bilatérale</t>
  </si>
  <si>
    <t>Coopération technique (dons)</t>
  </si>
  <si>
    <t>frais d'écolages et bourses du MESR (P150, P231)</t>
  </si>
  <si>
    <t>recherche (P172)</t>
  </si>
  <si>
    <t>autres</t>
  </si>
  <si>
    <t>Aide-projet et aide-programme (dons et prêts)</t>
  </si>
  <si>
    <t>dons</t>
  </si>
  <si>
    <t>prêts de l'AFD et prêts concessionnels du Trésor</t>
  </si>
  <si>
    <t>Annulations de dette et refinancements</t>
  </si>
  <si>
    <t>Divers (dons)</t>
  </si>
  <si>
    <t>frais administratifs AFD et P209</t>
  </si>
  <si>
    <t>frais d'accueil des réfugiés (P303)</t>
  </si>
  <si>
    <t xml:space="preserve">autres </t>
  </si>
  <si>
    <t>Aide multilatérale</t>
  </si>
  <si>
    <t>Union européenne (dons)</t>
  </si>
  <si>
    <t>Fond européen de développement (FED)</t>
  </si>
  <si>
    <t>Commission européenne</t>
  </si>
  <si>
    <t>Autres multilatéraux (dons et prêts)</t>
  </si>
  <si>
    <t xml:space="preserve">Dons </t>
  </si>
  <si>
    <t>Prêts</t>
  </si>
  <si>
    <t>APD totale</t>
  </si>
  <si>
    <t>Prévisions (nouvelle méthode)</t>
  </si>
  <si>
    <t>Dons 
(hors annulations de dette)</t>
  </si>
  <si>
    <t>(i) Total des dons</t>
  </si>
  <si>
    <t>dont subventions de la mission APD</t>
  </si>
  <si>
    <t>Prêts bilatéraux</t>
  </si>
  <si>
    <t>(ii) Prêts nets
(hors rééchelonnement de dette)</t>
  </si>
  <si>
    <t>Pour information: prêts bruts</t>
  </si>
  <si>
    <t>Aide bilatérale nette totale (i) + (ii) + (iii)</t>
  </si>
  <si>
    <t>Total APD</t>
  </si>
  <si>
    <t>Part APD bilatérale dans l'APD totale</t>
  </si>
  <si>
    <t>Dépenses du budget général</t>
  </si>
  <si>
    <t>2018 (LFI)</t>
  </si>
  <si>
    <t>2019 (PLF)</t>
  </si>
  <si>
    <t>Missions et programmes</t>
  </si>
  <si>
    <t>%</t>
  </si>
  <si>
    <t>APD (2)</t>
  </si>
  <si>
    <t>CP PLF</t>
  </si>
  <si>
    <t>Aide publique au développement</t>
  </si>
  <si>
    <t>110 - Aide économique et financière au développement</t>
  </si>
  <si>
    <t>209 - Solidarité à l'égard des pays en développement</t>
  </si>
  <si>
    <t>Action extérieure de l'Etat</t>
  </si>
  <si>
    <t>105 - Action de la France en Europe et dans le monde</t>
  </si>
  <si>
    <t>185 - Diplomatie culturelle et d'influence</t>
  </si>
  <si>
    <t>Immigration, asile et intégration</t>
  </si>
  <si>
    <t>303 - Immigration et asile</t>
  </si>
  <si>
    <t>Défense &amp; Sécurité</t>
  </si>
  <si>
    <t>152 - gendarmerie nationale</t>
  </si>
  <si>
    <t>144 - Environnement et prospective de la politique de défense</t>
  </si>
  <si>
    <t>178 - préparation et emploi des forces</t>
  </si>
  <si>
    <t>Outre-mer</t>
  </si>
  <si>
    <t>Divers</t>
  </si>
  <si>
    <t>Recherche et enseignement supérieur</t>
  </si>
  <si>
    <t>150 - Formations supérieures et recherche universitaire</t>
  </si>
  <si>
    <t>231 - Vie étudiante</t>
  </si>
  <si>
    <t>172 - Recherches scientifiques et technologiques pluridisciplinaires</t>
  </si>
  <si>
    <t>190 - Recherche dans les domaines de l’énergie, du développement et de la mobilité durables</t>
  </si>
  <si>
    <t>Autres dépenses du budget général dont</t>
  </si>
  <si>
    <t>117 - Charge de la dette et trésorerie de l'Etat</t>
  </si>
  <si>
    <t>APD</t>
  </si>
  <si>
    <t>Divers - autres agriculture, santé, travail, sport, vie associative</t>
  </si>
  <si>
    <t>TOTAL Budget général</t>
  </si>
  <si>
    <t>Participation financière de l'Etat</t>
  </si>
  <si>
    <t>731 - Opérations en capital intéressant les participations de l'Etat</t>
  </si>
  <si>
    <t>TOTAL des dépenses budgétaires comptabilisables en APD</t>
  </si>
  <si>
    <t>Dépenses budgétaires comptabilisables en APD* - prévisions pour 2018-2019 (en M€)</t>
  </si>
  <si>
    <t>Sources : DG-Trésor, Direction du budget, MAEDI.</t>
  </si>
  <si>
    <t xml:space="preserve">Les montants utilisés pour calculer l’effort d’APD correspondent à la somme des CP comptabilisables en APD de l’ensemble des programmes consacrés à la politique transversale, augmentés des crédits Outre-mer divers du tableau ci-dessus, éclatés entre de nombreux programmes.   </t>
  </si>
  <si>
    <t>* Le total de ce tableau diffère du montant de « l’APD résultant des crédits budgétaires » (tableau de la présentation stratégique) car il inclut la partie des C2D financée sur le P209 ainsi que les contributions du P209 et du P110 aux opérateurs d’assistance technique (Expertise France). Dans la présentation stratégique, ces postes sont présentés de façon distincte (hors mission APD et dépense du budget général) et sont fondus dans les subventions versées par l’AFD pour les C2D et dans « autres » pour l’assistance technique.</t>
  </si>
  <si>
    <t>(1) Cette colonne est construite sur la base des crédits votés en LFI 2018 et comptabilisables en APD, sauf pour la ligne du programme 110 incluant l’APD résultant de l’aide à effet de levier (prêts de l’AFD, hors FMI).</t>
  </si>
  <si>
    <t>(2) Cette colonne est construite sur la base des crédits comptabilisables en APD du PLF 2019, sauf pour la ligne du programme 110 incluant l’APD résultant de l’aide à effet de levier (prêts de l’AFD, hors prêts multilatéraux).</t>
  </si>
  <si>
    <t>(3) Conformément aux directives du CAD de l’OCDE, le montant retenu pour les crédits d’écolage éligibles à l’APD n’intègre pas les dépenses de personnel des actions 5 à 12 du programme 150.</t>
  </si>
  <si>
    <t>CP LFI 2018</t>
  </si>
  <si>
    <t>CP PLF 2019</t>
  </si>
  <si>
    <t>Estimation APD 2019</t>
  </si>
  <si>
    <t xml:space="preserve">851 - Prêts à des Etats étrangers en vue de faciliter la vente de biens et de services concourant au développement du commerce extérieur de la France   </t>
  </si>
  <si>
    <t>Impact APD et budgétaire des prêts concessionnels du Trésor (en M€)</t>
  </si>
  <si>
    <t>Source : DG-Trésor (octobre  2018)</t>
  </si>
  <si>
    <t>LFI 2018</t>
  </si>
  <si>
    <t>Estimation APD 2018 en équivalent-dons</t>
  </si>
  <si>
    <t>PLF 2019 déposé</t>
  </si>
  <si>
    <t>estimation APD 2019 en équivalents-dons</t>
  </si>
  <si>
    <t>1 930</t>
  </si>
  <si>
    <t>853 - Prêts à l’AFD en vue de favoriser le développement économique et social dans les États Étrangers (2)</t>
  </si>
  <si>
    <t>Source : DG-Trésor (octobre 2018)</t>
  </si>
  <si>
    <t xml:space="preserve">1) A partir de 2018, les remboursements ne seront plus comptabilisés en APD négative compte tenu de la réforme de la comptabilisation qui entre en vigueur au 1er janvier 2018. </t>
  </si>
  <si>
    <t>Commentaire : (i) Le montant brut d'APD lié aux refinancements devrait être de 115 M€ en 2018 et de 492 M€ en 2018, dont il faut déduire respectivement, 50 M€ et 47 M€ de remboursement en principal pour obtenir l'APD nette liée aux refinancements comptabilisée sur le programme 852.</t>
  </si>
  <si>
    <t xml:space="preserve">(ii) Les prévisions d’APD ont été réalisées suivant l’état actuel des négociations au CAD de l’OCDE. </t>
  </si>
  <si>
    <t>Source : DG Trésor (septembre 2018)</t>
  </si>
  <si>
    <t>La réalisation de ces prévisions est fonction du calendrier d’avancement des pays dans le cadre de l’initiative pays pauvres très endettés (PPTE). Les montants de certaines créances n’ont pu qu’être estimés, et demeurent sujets à d’importants aléas.</t>
  </si>
  <si>
    <t>Nature des créances</t>
  </si>
  <si>
    <t>Organisme titulaire de la créance</t>
  </si>
  <si>
    <t>Comptabilisation des annulations</t>
  </si>
  <si>
    <t xml:space="preserve"> (part annulée d'une créance)</t>
  </si>
  <si>
    <t>Comptabilisation des refinancements</t>
  </si>
  <si>
    <t>(rééchelonnement de créances)</t>
  </si>
  <si>
    <t>Prêts AFD accordés dans le cadre de son activité pour compte propre ou aux risques de l'État</t>
  </si>
  <si>
    <t>Programme 110 (action 3)</t>
  </si>
  <si>
    <t>38 M€</t>
  </si>
  <si>
    <t>Programme 852</t>
  </si>
  <si>
    <t xml:space="preserve">0 M€ </t>
  </si>
  <si>
    <t>Prêts du Trésor gérés par Natixis</t>
  </si>
  <si>
    <t>État (programme 851)</t>
  </si>
  <si>
    <t>Apurement par voie législative</t>
  </si>
  <si>
    <t>12 M€</t>
  </si>
  <si>
    <t>0 M€</t>
  </si>
  <si>
    <t>Prêts du Trésor issus de consolidation</t>
  </si>
  <si>
    <t>État (programme 852)</t>
  </si>
  <si>
    <t>Comptabilisation des annulations et des rééchelonnements de dettes en 2017, selon la nature des créances</t>
  </si>
  <si>
    <t>Source : DG Trésor</t>
  </si>
  <si>
    <t>Annulations réalisées</t>
  </si>
  <si>
    <t>Cumul</t>
  </si>
  <si>
    <t>Annulations multilatérales (en M€)</t>
  </si>
  <si>
    <t>Annulations bilatérales additionnelles (en M€)</t>
  </si>
  <si>
    <t>APD des collectivités territoriales (en M€)</t>
  </si>
  <si>
    <t xml:space="preserve">Source : DG Trésor </t>
  </si>
  <si>
    <t>*les données 2017 sont en cours de validation à l’OCDE</t>
  </si>
  <si>
    <t>Pays Pauvres Prioritaires: APD nette en millions d'euros</t>
  </si>
  <si>
    <t>Dons hors annulation de dette</t>
  </si>
  <si>
    <t xml:space="preserve">dont subvention </t>
  </si>
  <si>
    <t>Prêts hors rééchelonnement</t>
  </si>
  <si>
    <t>nets</t>
  </si>
  <si>
    <t>bruts</t>
  </si>
  <si>
    <t xml:space="preserve">Annulations de dette et refinancements </t>
  </si>
  <si>
    <t>APD bilatérale totale nette</t>
  </si>
  <si>
    <t>APD bilatérale totale nette en %</t>
  </si>
  <si>
    <t>APD multilatérale imputée</t>
  </si>
  <si>
    <t>ND</t>
  </si>
  <si>
    <t>APD (bi et multi imputée)/APD totale-%</t>
  </si>
  <si>
    <t>Afrique subsaharienne: APD nette en millions d'euros</t>
  </si>
  <si>
    <t>Pays méditerranéens: APD nette en millions d'euros</t>
  </si>
  <si>
    <t>Pays en crise: APD nette en millions d'euros</t>
  </si>
  <si>
    <t>PMA: APD nette en millions d'euros</t>
  </si>
  <si>
    <t>2017 *</t>
  </si>
  <si>
    <t>Dons hors annulation de dette (a)</t>
  </si>
  <si>
    <t>dont subvention (b)</t>
  </si>
  <si>
    <t>Autres PRF: APD nette en millions d'euros</t>
  </si>
  <si>
    <t>PRITI: APD nette en millions d'euros</t>
  </si>
  <si>
    <t>PRITS: APD nette en millions d'euros</t>
  </si>
  <si>
    <t xml:space="preserve">Effort financier selon le type de partenariat </t>
  </si>
  <si>
    <t>Décomposition de l'aide bilatérale par type de financement</t>
  </si>
  <si>
    <t>Effort financier de l'Etat en 2017, en M€</t>
  </si>
  <si>
    <t>Ventilation de l'APD française entre les canaux de transmission de l'aide (en M€)</t>
  </si>
  <si>
    <t>Source : DG Trésor, sur la base des données transmises par les différentes administrations contribuant au présent document de politique transversale.</t>
  </si>
  <si>
    <t xml:space="preserve">N.B. Données 2017 encore en cours d’examen par les services de l’OCDE. </t>
  </si>
  <si>
    <t>Sources: DG-Trésor et CAD.</t>
  </si>
  <si>
    <t>N.B. A la date de rédaction de ce document, les données 2017 n’avaient pas été formellement validées par le CAD. Elles restent donc sujettes à révisions.</t>
  </si>
  <si>
    <t xml:space="preserve">N.B. Les subventions de la mission APD sont octroyées soit via l’AFD (FFEM, ABG, PRCC), soit directement (FASEP, ABG, aide-projet, FSP, assistance technique, bourses, aide alimentaire et humanitaire etc). </t>
  </si>
  <si>
    <r>
      <t xml:space="preserve">N.B. </t>
    </r>
    <r>
      <rPr>
        <sz val="9"/>
        <color theme="1"/>
        <rFont val="Arial"/>
        <family val="2"/>
      </rPr>
      <t>Les dons (hors annulation de dette), au sens de l’OCDE, comprennent divers postes éligibles à l’APD, parmi lesquels : les projets, les aides budgétaires globales, la coopération technique, les frais d’écolage, les coûts d’accueil des réfugiés et le soutien direct aux organisations non gouvernementales (ONG). Les subventions de la mission APD correspondent quant à elles aux subventions-projets de l’AFD, au fonds de solidarité prioritaire (FSP) du MAEDI, au fonds social de développement (FSD), à l’assistance technique, aux bourses, invitations et missions, aux aides budgétaires globales de la DG Trésor, au fonds d’étude et d’aide au secteur privé (FASEP), au programme de renforcement des capacités commerciales (PRCC) ainsi qu’au fonds français pour l’environnement mondial (FFEM). Les prêts nets prennent en compte les remboursements de prêts intervenus pendant l’année, alors que les prêts bruts ne les incorporent pas.</t>
    </r>
  </si>
  <si>
    <t>RECETTES</t>
  </si>
  <si>
    <t>En millions d'euros</t>
  </si>
  <si>
    <t>2018 (Programmation)</t>
  </si>
  <si>
    <t>2019
(PLF)</t>
  </si>
  <si>
    <t>Taxe de solidarité sur les billets d'avion (TSBA)</t>
  </si>
  <si>
    <t>Taxe sur les transactions financières (TTF)</t>
  </si>
  <si>
    <t>Total taxes affectées au FSD</t>
  </si>
  <si>
    <t>TTF affectée à l'AFD</t>
  </si>
  <si>
    <t>Total (FSD + AFD)</t>
  </si>
  <si>
    <t>International Finance Facility for Immunisation (IFFIm)</t>
  </si>
  <si>
    <t>UNITAID</t>
  </si>
  <si>
    <t>Fonds mondial de lutte contre le SIDA, la tuberculose et le paludisme (FMSTP) dont Expertise France initiative 5%</t>
  </si>
  <si>
    <t>Dons projets santé bilatéraux AFD</t>
  </si>
  <si>
    <t>pris en charge par la mission budgétaire APD</t>
  </si>
  <si>
    <t>Organisation mondiale de la santé (OMS)</t>
  </si>
  <si>
    <t>Climat / Environnement</t>
  </si>
  <si>
    <t>Fonds vert pour le climat</t>
  </si>
  <si>
    <t>Least Developed Countries Fund (LDC Fund)</t>
  </si>
  <si>
    <t>Fonds d'adaptation</t>
  </si>
  <si>
    <r>
      <t xml:space="preserve">Autres contributions multilatérales climat dont Initiative </t>
    </r>
    <r>
      <rPr>
        <b/>
        <i/>
        <sz val="9"/>
        <rFont val="Calibri"/>
        <family val="2"/>
        <scheme val="minor"/>
      </rPr>
      <t>Climate Risk Early Warning Systems</t>
    </r>
    <r>
      <rPr>
        <b/>
        <sz val="9"/>
        <rFont val="Calibri"/>
        <family val="2"/>
        <scheme val="minor"/>
      </rPr>
      <t xml:space="preserve"> (CREWS)</t>
    </r>
  </si>
  <si>
    <r>
      <rPr>
        <b/>
        <i/>
        <sz val="9"/>
        <rFont val="Calibri"/>
        <family val="2"/>
        <scheme val="minor"/>
      </rPr>
      <t>Central Africa Forest Initiative</t>
    </r>
    <r>
      <rPr>
        <b/>
        <sz val="9"/>
        <rFont val="Calibri"/>
        <family val="2"/>
        <scheme val="minor"/>
      </rPr>
      <t xml:space="preserve"> (CAFI)</t>
    </r>
  </si>
  <si>
    <r>
      <rPr>
        <b/>
        <i/>
        <sz val="9"/>
        <rFont val="Calibri"/>
        <family val="2"/>
        <scheme val="minor"/>
      </rPr>
      <t>Land Degradation Neutrality Fund</t>
    </r>
    <r>
      <rPr>
        <b/>
        <sz val="9"/>
        <rFont val="Calibri"/>
        <family val="2"/>
        <scheme val="minor"/>
      </rPr>
      <t xml:space="preserve"> (LDN)</t>
    </r>
  </si>
  <si>
    <t>Unité de soutien technique du Groupe intergouvernemental d'experts sur l'évolution du climat (GIEC)</t>
  </si>
  <si>
    <t>InsuResilience</t>
  </si>
  <si>
    <r>
      <rPr>
        <b/>
        <i/>
        <sz val="9"/>
        <rFont val="Calibri"/>
        <family val="2"/>
        <scheme val="minor"/>
      </rPr>
      <t xml:space="preserve">Africa Renewable Energy Initiative </t>
    </r>
    <r>
      <rPr>
        <b/>
        <sz val="9"/>
        <rFont val="Calibri"/>
        <family val="2"/>
        <scheme val="minor"/>
      </rPr>
      <t>(AREI)</t>
    </r>
  </si>
  <si>
    <t>Dons-Projets bilatéraux AFD Climat</t>
  </si>
  <si>
    <t>dont rémunération AFD sur dons-projet Climat</t>
  </si>
  <si>
    <t>Autres dépenses</t>
  </si>
  <si>
    <t>Facilité MINKA d'atténuation des vulnérabilités</t>
  </si>
  <si>
    <t>Partenariat mondial pour l'éducation (PME)</t>
  </si>
  <si>
    <t>Dons projets bilatéraux AFD éducation</t>
  </si>
  <si>
    <t>Aides budgétaires globales (ABG)**</t>
  </si>
  <si>
    <t>Fonds d'expertise technique et d'échanges d'expériences (FEXTE)</t>
  </si>
  <si>
    <t>FMI - Bonifications Facilité pour la réduction de la pauvreté et pour la croissance (FRPC)</t>
  </si>
  <si>
    <t>Programme de renforcement des capacités commerciales (PRCC)</t>
  </si>
  <si>
    <t>Facilité de financement des collectivités territoriales françaises (FICOL)</t>
  </si>
  <si>
    <t>NB : Les recettes ne sont pas systématiquement égales aux dépenses sur une année donnée, du fait du report d'opérations.
7 M€ de TTF affectée à l'AFD au titre de 2016 n'ont ainsi pas été utilisés au cours de cette année et reportés sur les exercices ultérieurs. Sur le FSD, 5 M€ d'ABG en faveur du Tchad ont de même été reportés de 2016 à 2017.</t>
  </si>
  <si>
    <t>Exécution 2017</t>
  </si>
  <si>
    <t>PLF 2019</t>
  </si>
  <si>
    <t>Action ou programme intéressé ou</t>
  </si>
  <si>
    <t>AE</t>
  </si>
  <si>
    <t>CP</t>
  </si>
  <si>
    <t>nature de la dépense</t>
  </si>
  <si>
    <t>Programme 110 "Aide économique et financière au développement"</t>
  </si>
  <si>
    <t>Action 01 : aide économique et financière multilatérale</t>
  </si>
  <si>
    <t>9 138 859</t>
  </si>
  <si>
    <t>14 297 089</t>
  </si>
  <si>
    <t>14 739 716</t>
  </si>
  <si>
    <t>26 061 071</t>
  </si>
  <si>
    <t>7 000 000</t>
  </si>
  <si>
    <t>16 340 902</t>
  </si>
  <si>
    <t>FMI - bonification FRPC / FCE</t>
  </si>
  <si>
    <t>Bonifications initiative lutte contre le changement climatique (prêts CTF et Fonds vert)</t>
  </si>
  <si>
    <t>5 158 230</t>
  </si>
  <si>
    <t>11 321 355</t>
  </si>
  <si>
    <t>9 340 902</t>
  </si>
  <si>
    <t>Action 02 : aide économique et financière bilatérale</t>
  </si>
  <si>
    <t>300 560 588</t>
  </si>
  <si>
    <t>227 937 456</t>
  </si>
  <si>
    <t>383 000 000</t>
  </si>
  <si>
    <t>233 907 153</t>
  </si>
  <si>
    <t>1 208 500 000</t>
  </si>
  <si>
    <t>307 732 164</t>
  </si>
  <si>
    <t>Rémunération de l'AFD</t>
  </si>
  <si>
    <t>1 560 588</t>
  </si>
  <si>
    <t>2 015 588</t>
  </si>
  <si>
    <t>3 000 000</t>
  </si>
  <si>
    <t>4 000 000</t>
  </si>
  <si>
    <t>Bonifications de prêts aux États étrangers</t>
  </si>
  <si>
    <t>294 000 000</t>
  </si>
  <si>
    <t>187 123 144</t>
  </si>
  <si>
    <t>370 000 000</t>
  </si>
  <si>
    <t>184 491 328</t>
  </si>
  <si>
    <t>994 500 000</t>
  </si>
  <si>
    <t>192 299 403</t>
  </si>
  <si>
    <t>Bonifications de prêts en outre-mer</t>
  </si>
  <si>
    <t>10 210 614</t>
  </si>
  <si>
    <t>8 415 825</t>
  </si>
  <si>
    <t>6 932 761</t>
  </si>
  <si>
    <t>Fonds d’expertise technique et d’échange d’expérience (FEXTE)</t>
  </si>
  <si>
    <t>30 000 000</t>
  </si>
  <si>
    <t>15 000 000</t>
  </si>
  <si>
    <t>Programme de renforcement des capacités commerciales - PRCC</t>
  </si>
  <si>
    <t>4 500 000</t>
  </si>
  <si>
    <t>Fonds français pour l'environnement mondial</t>
  </si>
  <si>
    <t>20 588 109</t>
  </si>
  <si>
    <t>23 500 000</t>
  </si>
  <si>
    <t>120 000 000</t>
  </si>
  <si>
    <t>25 000 000</t>
  </si>
  <si>
    <t>Aides budgétaires globales et assimilés</t>
  </si>
  <si>
    <t>5 000 000</t>
  </si>
  <si>
    <t>10 000 000</t>
  </si>
  <si>
    <t>60 000 000</t>
  </si>
  <si>
    <t>Action 03: Traitement de la dette des pays pauvres</t>
  </si>
  <si>
    <t>36 845 696</t>
  </si>
  <si>
    <t>29 367 584</t>
  </si>
  <si>
    <t>18 812 113</t>
  </si>
  <si>
    <t>Indemnisation de l'AFD au titre du traitement de la dette</t>
  </si>
  <si>
    <t>Total pour ce programme</t>
  </si>
  <si>
    <t>309 699 447</t>
  </si>
  <si>
    <t>279 080 241</t>
  </si>
  <si>
    <t>397 739 716</t>
  </si>
  <si>
    <t>289 335 809</t>
  </si>
  <si>
    <t>1 215 500 000</t>
  </si>
  <si>
    <t>342 885 179</t>
  </si>
  <si>
    <t>Programme 123 "Conditions de vie outre-mer"</t>
  </si>
  <si>
    <t>Action 09 : Appui à l'accès aux financements bancaires</t>
  </si>
  <si>
    <t>37 287 132</t>
  </si>
  <si>
    <t>13 975 741</t>
  </si>
  <si>
    <t>46 469 583</t>
  </si>
  <si>
    <t>17 331 633</t>
  </si>
  <si>
    <t>39 346 329</t>
  </si>
  <si>
    <t>32 432 206</t>
  </si>
  <si>
    <t>Bonifications de prêts Outre-mer</t>
  </si>
  <si>
    <t>Programme 209 "Solidarité à l'égard des pays en développement"</t>
  </si>
  <si>
    <t>Action 02 : coopération bilatérale</t>
  </si>
  <si>
    <t>458 226 087</t>
  </si>
  <si>
    <t>482 296 720</t>
  </si>
  <si>
    <t>683 247 317</t>
  </si>
  <si>
    <t>573 209 159</t>
  </si>
  <si>
    <t>Transferts à l'AFD (dons-projets, ONG, assistance technique)</t>
  </si>
  <si>
    <t>179 839 471</t>
  </si>
  <si>
    <t>196 673 752</t>
  </si>
  <si>
    <t>399 751 856</t>
  </si>
  <si>
    <t>289 713 698</t>
  </si>
  <si>
    <t>1 609 539 145</t>
  </si>
  <si>
    <t>413 216 133</t>
  </si>
  <si>
    <t>C2D</t>
  </si>
  <si>
    <t>53 009 270</t>
  </si>
  <si>
    <t>23 562 991</t>
  </si>
  <si>
    <t>Programme 853 "Prêts à l'AFD en vue de favoriser le développement économique et social dans les États étrangers" et programme</t>
  </si>
  <si>
    <t>Action 01 : Prêts à l'AFD en vue de favoriser le développement économique et social dans les États étrangers</t>
  </si>
  <si>
    <t>1 552 000 000</t>
  </si>
  <si>
    <t>225 000 000</t>
  </si>
  <si>
    <t>545 000 000</t>
  </si>
  <si>
    <t>1 033 000 000</t>
  </si>
  <si>
    <t>388 000 000</t>
  </si>
  <si>
    <t>Fonds de solidarité pour le développement (FSD)</t>
  </si>
  <si>
    <t>Taxe sur les transactions financières affectée à l’AFD</t>
  </si>
  <si>
    <t>270 000 000</t>
  </si>
  <si>
    <r>
      <rPr>
        <b/>
        <sz val="7"/>
        <color theme="1"/>
        <rFont val="Times New Roman"/>
        <family val="1"/>
      </rPr>
      <t xml:space="preserve"> </t>
    </r>
    <r>
      <rPr>
        <b/>
        <sz val="8"/>
        <color theme="1"/>
        <rFont val="Arial"/>
        <family val="2"/>
      </rPr>
      <t>Ressources de l’AFD apportées par l’État (budgétaires et hors budget)</t>
    </r>
  </si>
  <si>
    <t>Dons projets</t>
  </si>
  <si>
    <t>Conversion de dettes (yc C2D)</t>
  </si>
  <si>
    <t>Prêts concessionnels</t>
  </si>
  <si>
    <t>TOTAL</t>
  </si>
  <si>
    <t>Agriculture et sécurité alimentaire</t>
  </si>
  <si>
    <t>Education</t>
  </si>
  <si>
    <t>Santé et lutte contre le SIDA</t>
  </si>
  <si>
    <t>Infrastructures</t>
  </si>
  <si>
    <t>Secteur productif</t>
  </si>
  <si>
    <t>Environnement et ressources naturelles</t>
  </si>
  <si>
    <t xml:space="preserve">4 143 </t>
  </si>
  <si>
    <t>Hors secteurs CICID</t>
  </si>
  <si>
    <t>Ressources</t>
  </si>
  <si>
    <t>Prévisions 2018</t>
  </si>
  <si>
    <t>Emprunts nets sur les marchés</t>
  </si>
  <si>
    <t>au titre des activités pour compte propre de l'AFD</t>
  </si>
  <si>
    <t>Emission sénior</t>
  </si>
  <si>
    <t>Remboursements</t>
  </si>
  <si>
    <t>au titre du financement des facilités de prêts concessionnels du FMI</t>
  </si>
  <si>
    <t>Emissions</t>
  </si>
  <si>
    <t>Ressources propres</t>
  </si>
  <si>
    <t>97 </t>
  </si>
  <si>
    <t>Dividende réinvesti dans l'activité ou résultat mis en réserve</t>
  </si>
  <si>
    <t xml:space="preserve">Reprises de provisions + divers </t>
  </si>
  <si>
    <t xml:space="preserve">   dont ressource investie dans les bonifications</t>
  </si>
  <si>
    <t xml:space="preserve">   dont ressource investie dans les C2D</t>
  </si>
  <si>
    <t>Sous-participations de l’AFD à Proparco</t>
  </si>
  <si>
    <t>Non géographisés</t>
  </si>
  <si>
    <t>Amérique latine et Caraïbes</t>
  </si>
  <si>
    <t>Asie et Pacifique</t>
  </si>
  <si>
    <t>Méditerranée Moyen-Orient</t>
  </si>
  <si>
    <t>1 747</t>
  </si>
  <si>
    <t>Afrique subsaharienne</t>
  </si>
  <si>
    <t>PROGRAMME  D’ACTIVITES 2018 (8)</t>
  </si>
  <si>
    <t>(6)</t>
  </si>
  <si>
    <t>Effort fin. Total (7)</t>
  </si>
  <si>
    <t xml:space="preserve"> Coût Etat des prêts </t>
  </si>
  <si>
    <t>Participation</t>
  </si>
  <si>
    <t xml:space="preserve">ONG </t>
  </si>
  <si>
    <t>Autres mandats spécifiques (5)</t>
  </si>
  <si>
    <t>Prêts non conces. et garan.</t>
  </si>
  <si>
    <t>Prêts conces.</t>
  </si>
  <si>
    <t>Conv. de dettes (dont C2D)</t>
  </si>
  <si>
    <t>ABG</t>
  </si>
  <si>
    <t>FEXTE</t>
  </si>
  <si>
    <t>Dons projet (Subv 209 + I3STF)</t>
  </si>
  <si>
    <t>En M€</t>
  </si>
  <si>
    <t xml:space="preserve">   Dont pays en crise et en sortie de crise (4)</t>
  </si>
  <si>
    <t xml:space="preserve">   Dont pays émergents à mandat CVS (3)</t>
  </si>
  <si>
    <r>
      <t xml:space="preserve">   </t>
    </r>
    <r>
      <rPr>
        <i/>
        <sz val="9"/>
        <color theme="1"/>
        <rFont val="Arial"/>
        <family val="2"/>
      </rPr>
      <t>Dont zone franc (2)</t>
    </r>
  </si>
  <si>
    <t xml:space="preserve">   Dont pays pauvres prioritaires (1)</t>
  </si>
  <si>
    <t>1 857</t>
  </si>
  <si>
    <t>REALISATIONS 2017</t>
  </si>
  <si>
    <t>Engagements bilatéraux par secteur, en M€</t>
  </si>
  <si>
    <t>Prévisions 2019, en M€</t>
  </si>
  <si>
    <t>Les principaux pays bénéficiaires de l'APD française (APD brute, en M€)</t>
  </si>
  <si>
    <r>
      <t>167</t>
    </r>
    <r>
      <rPr>
        <sz val="11"/>
        <color theme="1"/>
        <rFont val="Calibri"/>
        <family val="2"/>
        <scheme val="minor"/>
      </rPr>
      <t>  </t>
    </r>
  </si>
  <si>
    <t>Pays</t>
  </si>
  <si>
    <t>Rang</t>
  </si>
  <si>
    <t>(iii) Annulations de dette et rééchelonnements nets (yc remboursements C2D)</t>
  </si>
  <si>
    <t>APD bilatérale en M€</t>
  </si>
  <si>
    <r>
      <t xml:space="preserve">DEPENSES* </t>
    </r>
    <r>
      <rPr>
        <b/>
        <i/>
        <sz val="10"/>
        <color theme="1"/>
        <rFont val="Calibri"/>
        <family val="2"/>
        <scheme val="minor"/>
      </rPr>
      <t>(en millions d'euros)</t>
    </r>
  </si>
  <si>
    <t>UTILISATION ET PROGRAMMATION DES RESSOURCES EXTRABUDGETAIRES</t>
  </si>
  <si>
    <t>Ressources de l'Agence française de développement (AFD)</t>
  </si>
  <si>
    <t>Activité opérationnelle de l'AFD</t>
  </si>
  <si>
    <r>
      <t xml:space="preserve">REALISATIONS 2017 </t>
    </r>
    <r>
      <rPr>
        <i/>
        <sz val="11"/>
        <color theme="1"/>
        <rFont val="Calibri"/>
        <family val="2"/>
        <scheme val="minor"/>
      </rPr>
      <t>(En M€)</t>
    </r>
  </si>
  <si>
    <r>
      <t xml:space="preserve">REALISATIONS 2016 </t>
    </r>
    <r>
      <rPr>
        <sz val="11"/>
        <rFont val="Calibri"/>
        <family val="2"/>
        <scheme val="minor"/>
      </rPr>
      <t>(</t>
    </r>
    <r>
      <rPr>
        <i/>
        <sz val="11"/>
        <rFont val="Calibri"/>
        <family val="2"/>
        <scheme val="minor"/>
      </rPr>
      <t>En M€</t>
    </r>
    <r>
      <rPr>
        <sz val="11"/>
        <rFont val="Calibri"/>
        <family val="2"/>
        <scheme val="minor"/>
      </rPr>
      <t>)</t>
    </r>
  </si>
  <si>
    <t>Réalisations de l'AFD</t>
  </si>
  <si>
    <r>
      <t>Impact budgétaire et APD des prêts bilatéraux de l’AFD</t>
    </r>
    <r>
      <rPr>
        <b/>
        <vertAlign val="superscript"/>
        <sz val="11"/>
        <color theme="1"/>
        <rFont val="Calibri"/>
        <family val="2"/>
        <scheme val="minor"/>
      </rPr>
      <t>(1)</t>
    </r>
    <r>
      <rPr>
        <b/>
        <sz val="11"/>
        <color theme="1"/>
        <rFont val="Calibri"/>
        <family val="2"/>
        <scheme val="minor"/>
      </rPr>
      <t xml:space="preserve"> (en M€)</t>
    </r>
  </si>
  <si>
    <t>A noter que le montant des annulations réalisées depuis 2014 inclut le montant total de chaque C2D signé, conformément à une évolution des normes comptables, qui impose de prendre en compte le montant du C2D en totalité à sa signature (et non plus échéance après échéance). Cette nouvelle comptabilisation a notamment nécessité de demander un rehaussement du plafond annulations bilatérales additionnelles dans les PLF 2016 et PLFR 2016,.</t>
  </si>
  <si>
    <t>Effort financier selon la catégorie de revenus du pays bénéficiaire</t>
  </si>
  <si>
    <t>Activité opérationnelle de AFD</t>
  </si>
  <si>
    <t>Réalisations 2016-2017 de l'AFD</t>
  </si>
  <si>
    <t>Annulations multilatérales</t>
  </si>
  <si>
    <t>Annulations bilatérales</t>
  </si>
  <si>
    <t>Effort financier selon le type de partenariat avec le pays bénéficiaire</t>
  </si>
  <si>
    <t>APD des collectivités territoriales</t>
  </si>
  <si>
    <t xml:space="preserve">Impact budgétaire et APD des opérations de refinancement et de remboursements inscrites dans le programme 852 </t>
  </si>
  <si>
    <t>Les principaux pays bénéficiaires de l'APD française (APD brute)</t>
  </si>
  <si>
    <t xml:space="preserve">L'effort financier de l'Etat en 2017 </t>
  </si>
  <si>
    <t xml:space="preserve">Engagements bilatéraux par secteur </t>
  </si>
  <si>
    <t xml:space="preserve">Prévisions d'APD jusqu'en 2019 </t>
  </si>
  <si>
    <t>Ventilation de l'APD française entre les canaux de transmission de l'aide</t>
  </si>
  <si>
    <t>Utilisation et programmation des ressources extrabudgétaires</t>
  </si>
  <si>
    <t>Ressources de l’AFD apportées par l’État (budgétaires et hors budget)</t>
  </si>
  <si>
    <t>Dépenses budgétaires comptabilisables en APD - prévisions pour 2018-2019</t>
  </si>
  <si>
    <t>Impact APD et budgétaire des prêts concessionnels du Trésor</t>
  </si>
  <si>
    <t>Impact budgétaire et APD des prêts bilatéraux de l’AFD</t>
  </si>
  <si>
    <t xml:space="preserve">Sommaire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</si>
</sst>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 _€_-;\-* #,##0\ _€_-;_-* &quot;-&quot;??\ _€_-;_-@_-"/>
    <numFmt numFmtId="165" formatCode="#,##0.0"/>
  </numFmts>
  <fonts count="54">
    <font>
      <sz val="11"/>
      <color theme="1"/>
      <name val="Calibri"/>
      <family val="2"/>
      <scheme val="minor"/>
    </font>
    <font>
      <sz val="11"/>
      <color theme="1"/>
      <name val="Calibri"/>
      <family val="2"/>
      <scheme val="minor"/>
    </font>
    <font>
      <sz val="12"/>
      <color theme="1"/>
      <name val="Times New Roman"/>
      <family val="1"/>
    </font>
    <font>
      <sz val="9"/>
      <color theme="1"/>
      <name val="Arial"/>
      <family val="2"/>
    </font>
    <font>
      <b/>
      <sz val="9"/>
      <color theme="1"/>
      <name val="Arial"/>
      <family val="2"/>
    </font>
    <font>
      <b/>
      <sz val="8"/>
      <color theme="1"/>
      <name val="Arial"/>
      <family val="2"/>
    </font>
    <font>
      <sz val="8"/>
      <color theme="1"/>
      <name val="Arial"/>
      <family val="2"/>
    </font>
    <font>
      <b/>
      <sz val="10"/>
      <color theme="0"/>
      <name val="Arial, arial"/>
    </font>
    <font>
      <sz val="10"/>
      <name val="Arial, arial"/>
    </font>
    <font>
      <sz val="9"/>
      <name val="Arial"/>
      <family val="2"/>
    </font>
    <font>
      <i/>
      <sz val="9"/>
      <color theme="1"/>
      <name val="Arial"/>
      <family val="2"/>
    </font>
    <font>
      <b/>
      <sz val="7"/>
      <color theme="1"/>
      <name val="Times New Roman"/>
      <family val="1"/>
    </font>
    <font>
      <b/>
      <sz val="8"/>
      <color rgb="FF1F4E79"/>
      <name val="Arial"/>
      <family val="2"/>
    </font>
    <font>
      <sz val="8"/>
      <color rgb="FF1F4E79"/>
      <name val="Arial"/>
      <family val="2"/>
    </font>
    <font>
      <sz val="8"/>
      <color theme="3"/>
      <name val="Arial"/>
      <family val="2"/>
    </font>
    <font>
      <b/>
      <sz val="8"/>
      <color theme="3"/>
      <name val="Arial"/>
      <family val="2"/>
    </font>
    <font>
      <i/>
      <sz val="8"/>
      <color theme="3"/>
      <name val="Arial"/>
      <family val="2"/>
    </font>
    <font>
      <b/>
      <sz val="12"/>
      <color rgb="FF3C568B"/>
      <name val="Arial"/>
      <family val="2"/>
    </font>
    <font>
      <b/>
      <sz val="11"/>
      <color rgb="FF3C568B"/>
      <name val="Arial"/>
      <family val="2"/>
    </font>
    <font>
      <sz val="11"/>
      <color rgb="FF3C568B"/>
      <name val="Arial"/>
      <family val="2"/>
    </font>
    <font>
      <i/>
      <sz val="11"/>
      <color rgb="FF3C568B"/>
      <name val="Arial"/>
      <family val="2"/>
    </font>
    <font>
      <b/>
      <sz val="7"/>
      <color theme="1"/>
      <name val="Arial"/>
      <family val="2"/>
    </font>
    <font>
      <i/>
      <sz val="7"/>
      <color theme="1"/>
      <name val="Arial"/>
      <family val="2"/>
    </font>
    <font>
      <sz val="7"/>
      <color theme="1"/>
      <name val="Arial"/>
      <family val="2"/>
    </font>
    <font>
      <b/>
      <sz val="7"/>
      <color rgb="FF000000"/>
      <name val="Arial"/>
      <family val="2"/>
    </font>
    <font>
      <sz val="7"/>
      <color rgb="FF000000"/>
      <name val="Arial"/>
      <family val="2"/>
    </font>
    <font>
      <i/>
      <sz val="11"/>
      <color theme="1"/>
      <name val="Calibri"/>
      <family val="2"/>
      <scheme val="minor"/>
    </font>
    <font>
      <b/>
      <i/>
      <sz val="10"/>
      <color theme="0"/>
      <name val="Arial"/>
      <family val="2"/>
    </font>
    <font>
      <i/>
      <sz val="10"/>
      <color theme="0"/>
      <name val="Arial"/>
      <family val="2"/>
    </font>
    <font>
      <b/>
      <sz val="9"/>
      <name val="Arial"/>
      <family val="2"/>
    </font>
    <font>
      <b/>
      <sz val="10"/>
      <name val="Arial"/>
      <family val="2"/>
    </font>
    <font>
      <sz val="10"/>
      <name val="Arial"/>
      <family val="2"/>
    </font>
    <font>
      <b/>
      <sz val="9"/>
      <color rgb="FF000000"/>
      <name val="Arial"/>
      <family val="2"/>
    </font>
    <font>
      <b/>
      <sz val="11"/>
      <color theme="0"/>
      <name val="Calibri"/>
      <family val="2"/>
      <scheme val="minor"/>
    </font>
    <font>
      <u/>
      <sz val="9"/>
      <color theme="1"/>
      <name val="Arial"/>
      <family val="2"/>
    </font>
    <font>
      <i/>
      <sz val="10"/>
      <name val="Calibri"/>
      <family val="2"/>
      <scheme val="minor"/>
    </font>
    <font>
      <b/>
      <sz val="10"/>
      <color theme="0"/>
      <name val="Calibri"/>
      <family val="2"/>
      <scheme val="minor"/>
    </font>
    <font>
      <b/>
      <sz val="9"/>
      <name val="Calibri"/>
      <family val="2"/>
      <scheme val="minor"/>
    </font>
    <font>
      <sz val="9"/>
      <name val="Calibri"/>
      <family val="2"/>
      <scheme val="minor"/>
    </font>
    <font>
      <b/>
      <i/>
      <sz val="9"/>
      <name val="Calibri"/>
      <family val="2"/>
      <scheme val="minor"/>
    </font>
    <font>
      <i/>
      <sz val="8"/>
      <name val="Calibri"/>
      <family val="2"/>
      <scheme val="minor"/>
    </font>
    <font>
      <sz val="8"/>
      <name val="Calibri"/>
      <family val="2"/>
      <scheme val="minor"/>
    </font>
    <font>
      <i/>
      <sz val="9"/>
      <name val="Calibri"/>
      <family val="2"/>
      <scheme val="minor"/>
    </font>
    <font>
      <b/>
      <i/>
      <sz val="9"/>
      <color theme="1"/>
      <name val="Arial"/>
      <family val="2"/>
    </font>
    <font>
      <b/>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b/>
      <i/>
      <sz val="10"/>
      <color theme="1"/>
      <name val="Calibri"/>
      <family val="2"/>
      <scheme val="minor"/>
    </font>
    <font>
      <i/>
      <sz val="11"/>
      <name val="Calibri"/>
      <family val="2"/>
      <scheme val="minor"/>
    </font>
    <font>
      <b/>
      <vertAlign val="superscript"/>
      <sz val="11"/>
      <color theme="1"/>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s>
  <fills count="28">
    <fill>
      <patternFill patternType="none"/>
    </fill>
    <fill>
      <patternFill patternType="gray125"/>
    </fill>
    <fill>
      <patternFill patternType="solid">
        <fgColor rgb="FFF2F2F2"/>
        <bgColor indexed="64"/>
      </patternFill>
    </fill>
    <fill>
      <patternFill patternType="solid">
        <fgColor rgb="FFFFC000"/>
        <bgColor indexed="64"/>
      </patternFill>
    </fill>
    <fill>
      <patternFill patternType="solid">
        <fgColor rgb="FFC00000"/>
        <bgColor indexed="64"/>
      </patternFill>
    </fill>
    <fill>
      <patternFill patternType="solid">
        <fgColor theme="0"/>
        <bgColor indexed="64"/>
      </patternFill>
    </fill>
    <fill>
      <patternFill patternType="solid">
        <fgColor theme="2" tint="-0.499984740745262"/>
        <bgColor indexed="64"/>
      </patternFill>
    </fill>
    <fill>
      <patternFill patternType="solid">
        <fgColor rgb="FFE5E5E5"/>
        <bgColor indexed="64"/>
      </patternFill>
    </fill>
    <fill>
      <patternFill patternType="solid">
        <fgColor rgb="FFFFFFFF"/>
        <bgColor indexed="64"/>
      </patternFill>
    </fill>
    <fill>
      <patternFill patternType="solid">
        <fgColor rgb="FFD9D9D9"/>
        <bgColor indexed="64"/>
      </patternFill>
    </fill>
    <fill>
      <patternFill patternType="solid">
        <fgColor theme="4" tint="0.79998168889431442"/>
        <bgColor indexed="64"/>
      </patternFill>
    </fill>
    <fill>
      <patternFill patternType="solid">
        <fgColor theme="7"/>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E7E6E6"/>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6" tint="-0.249977111117893"/>
        <bgColor indexed="64"/>
      </patternFill>
    </fill>
    <fill>
      <patternFill patternType="solid">
        <fgColor theme="6" tint="-0.499984740745262"/>
        <bgColor indexed="64"/>
      </patternFill>
    </fill>
    <fill>
      <patternFill patternType="solid">
        <fgColor rgb="FFBDD6EE"/>
        <bgColor indexed="64"/>
      </patternFill>
    </fill>
    <fill>
      <patternFill patternType="solid">
        <fgColor rgb="FFBFBFBF"/>
        <bgColor indexed="64"/>
      </patternFill>
    </fill>
    <fill>
      <patternFill patternType="solid">
        <fgColor rgb="FFC0C0C0"/>
        <bgColor indexed="64"/>
      </patternFill>
    </fill>
    <fill>
      <patternFill patternType="solid">
        <fgColor indexed="22"/>
        <bgColor indexed="64"/>
      </patternFill>
    </fill>
    <fill>
      <patternFill patternType="solid">
        <fgColor theme="0" tint="-0.249977111117893"/>
        <bgColor indexed="64"/>
      </patternFill>
    </fill>
  </fills>
  <borders count="59">
    <border>
      <left/>
      <right/>
      <top/>
      <bottom/>
      <diagonal/>
    </border>
    <border>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000000"/>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style="medium">
        <color rgb="FF000000"/>
      </left>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cellStyleXfs>
  <cellXfs count="506">
    <xf numFmtId="0" fontId="0" fillId="0" borderId="0" xfId="0"/>
    <xf numFmtId="0" fontId="3" fillId="0" borderId="0" xfId="0" applyFont="1"/>
    <xf numFmtId="0" fontId="7" fillId="4" borderId="11" xfId="0" applyFont="1" applyFill="1" applyBorder="1"/>
    <xf numFmtId="0" fontId="7" fillId="4" borderId="11" xfId="0" applyFont="1" applyFill="1" applyBorder="1" applyAlignment="1">
      <alignment horizontal="center"/>
    </xf>
    <xf numFmtId="0" fontId="8" fillId="5" borderId="0" xfId="0" applyFont="1" applyFill="1"/>
    <xf numFmtId="164" fontId="8" fillId="5" borderId="0" xfId="1" applyNumberFormat="1" applyFont="1" applyFill="1" applyAlignment="1">
      <alignment horizontal="center"/>
    </xf>
    <xf numFmtId="164" fontId="8" fillId="5" borderId="0" xfId="1" applyNumberFormat="1" applyFont="1" applyFill="1"/>
    <xf numFmtId="0" fontId="8" fillId="5" borderId="0" xfId="0" applyFont="1" applyFill="1" applyAlignment="1">
      <alignment horizontal="left" indent="2"/>
    </xf>
    <xf numFmtId="164" fontId="7" fillId="4" borderId="11" xfId="1" applyNumberFormat="1" applyFont="1" applyFill="1" applyBorder="1" applyAlignment="1">
      <alignment horizontal="center"/>
    </xf>
    <xf numFmtId="164" fontId="7" fillId="4" borderId="11" xfId="1" applyNumberFormat="1" applyFont="1" applyFill="1" applyBorder="1"/>
    <xf numFmtId="0" fontId="8" fillId="5" borderId="12" xfId="0" applyFont="1" applyFill="1" applyBorder="1"/>
    <xf numFmtId="164" fontId="8" fillId="5" borderId="0" xfId="1" applyNumberFormat="1" applyFont="1" applyFill="1" applyBorder="1"/>
    <xf numFmtId="0" fontId="8" fillId="5" borderId="0" xfId="0" applyFont="1" applyFill="1" applyBorder="1"/>
    <xf numFmtId="0" fontId="8" fillId="5" borderId="13" xfId="0" applyFont="1" applyFill="1" applyBorder="1"/>
    <xf numFmtId="164" fontId="8" fillId="5" borderId="13" xfId="1" applyNumberFormat="1" applyFont="1" applyFill="1" applyBorder="1"/>
    <xf numFmtId="0" fontId="9" fillId="0" borderId="0" xfId="0" applyFont="1" applyFill="1"/>
    <xf numFmtId="0" fontId="0" fillId="0" borderId="0" xfId="0" applyFont="1" applyFill="1"/>
    <xf numFmtId="0" fontId="0" fillId="0" borderId="0" xfId="0" applyFill="1"/>
    <xf numFmtId="164" fontId="7" fillId="0" borderId="0" xfId="1" applyNumberFormat="1" applyFont="1" applyFill="1" applyBorder="1" applyAlignment="1">
      <alignment horizontal="center"/>
    </xf>
    <xf numFmtId="164" fontId="7" fillId="0" borderId="0" xfId="1" applyNumberFormat="1" applyFont="1" applyFill="1" applyBorder="1"/>
    <xf numFmtId="0" fontId="10" fillId="0" borderId="0" xfId="0" applyFont="1" applyAlignment="1">
      <alignment vertical="center"/>
    </xf>
    <xf numFmtId="0" fontId="0" fillId="0" borderId="0" xfId="0" applyFont="1"/>
    <xf numFmtId="0" fontId="12" fillId="5" borderId="22"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12" fillId="10" borderId="23" xfId="0" applyFont="1" applyFill="1" applyBorder="1" applyAlignment="1">
      <alignment horizontal="center" vertical="center" wrapText="1"/>
    </xf>
    <xf numFmtId="3" fontId="12" fillId="5" borderId="0" xfId="0" applyNumberFormat="1" applyFont="1" applyFill="1" applyBorder="1" applyAlignment="1">
      <alignment horizontal="center" vertical="center"/>
    </xf>
    <xf numFmtId="164" fontId="12" fillId="10" borderId="0" xfId="1" applyNumberFormat="1" applyFont="1" applyFill="1" applyBorder="1" applyAlignment="1">
      <alignment horizontal="center" vertical="center"/>
    </xf>
    <xf numFmtId="164" fontId="12" fillId="10" borderId="5" xfId="1" applyNumberFormat="1" applyFont="1" applyFill="1" applyBorder="1" applyAlignment="1">
      <alignment horizontal="center" vertical="center"/>
    </xf>
    <xf numFmtId="3" fontId="13" fillId="5" borderId="0" xfId="0" applyNumberFormat="1" applyFont="1" applyFill="1" applyBorder="1" applyAlignment="1">
      <alignment horizontal="center" vertical="center"/>
    </xf>
    <xf numFmtId="164" fontId="13" fillId="10" borderId="0" xfId="1" applyNumberFormat="1" applyFont="1" applyFill="1" applyBorder="1" applyAlignment="1">
      <alignment horizontal="center" vertical="center"/>
    </xf>
    <xf numFmtId="164" fontId="13" fillId="10" borderId="5" xfId="1" applyNumberFormat="1" applyFont="1" applyFill="1" applyBorder="1" applyAlignment="1">
      <alignment horizontal="center" vertical="center"/>
    </xf>
    <xf numFmtId="164" fontId="14" fillId="10" borderId="0" xfId="1" applyNumberFormat="1" applyFont="1" applyFill="1" applyBorder="1" applyAlignment="1">
      <alignment horizontal="center" vertical="center"/>
    </xf>
    <xf numFmtId="164" fontId="14" fillId="10" borderId="5" xfId="1" applyNumberFormat="1" applyFont="1" applyFill="1" applyBorder="1" applyAlignment="1">
      <alignment horizontal="center" vertical="center"/>
    </xf>
    <xf numFmtId="164" fontId="13" fillId="10" borderId="0" xfId="0" applyNumberFormat="1" applyFont="1" applyFill="1" applyBorder="1" applyAlignment="1">
      <alignment horizontal="center" vertical="center"/>
    </xf>
    <xf numFmtId="164" fontId="13" fillId="10" borderId="5" xfId="0" applyNumberFormat="1" applyFont="1" applyFill="1" applyBorder="1" applyAlignment="1">
      <alignment horizontal="center" vertical="center"/>
    </xf>
    <xf numFmtId="164" fontId="15" fillId="10" borderId="0" xfId="1" applyNumberFormat="1" applyFont="1" applyFill="1" applyBorder="1" applyAlignment="1">
      <alignment horizontal="center" vertical="center"/>
    </xf>
    <xf numFmtId="164" fontId="15" fillId="10" borderId="5" xfId="1" applyNumberFormat="1" applyFont="1" applyFill="1" applyBorder="1" applyAlignment="1">
      <alignment horizontal="center" vertical="center"/>
    </xf>
    <xf numFmtId="164" fontId="12" fillId="10" borderId="0" xfId="0" applyNumberFormat="1" applyFont="1" applyFill="1" applyBorder="1" applyAlignment="1">
      <alignment horizontal="center" vertical="center"/>
    </xf>
    <xf numFmtId="164" fontId="12" fillId="10" borderId="5" xfId="0" applyNumberFormat="1" applyFont="1" applyFill="1" applyBorder="1" applyAlignment="1">
      <alignment horizontal="center" vertical="center"/>
    </xf>
    <xf numFmtId="3" fontId="12" fillId="5" borderId="22" xfId="0" applyNumberFormat="1" applyFont="1" applyFill="1" applyBorder="1" applyAlignment="1">
      <alignment horizontal="center" vertical="center"/>
    </xf>
    <xf numFmtId="164" fontId="12" fillId="10" borderId="22" xfId="1" applyNumberFormat="1" applyFont="1" applyFill="1" applyBorder="1" applyAlignment="1">
      <alignment horizontal="center" vertical="center"/>
    </xf>
    <xf numFmtId="164" fontId="12" fillId="10" borderId="23" xfId="1" applyNumberFormat="1" applyFont="1" applyFill="1" applyBorder="1" applyAlignment="1">
      <alignment horizontal="center" vertical="center"/>
    </xf>
    <xf numFmtId="164" fontId="16" fillId="5" borderId="0" xfId="1" applyNumberFormat="1" applyFont="1" applyFill="1" applyBorder="1" applyAlignment="1">
      <alignment horizontal="center" vertical="center"/>
    </xf>
    <xf numFmtId="164" fontId="14" fillId="5" borderId="0" xfId="1" applyNumberFormat="1" applyFont="1" applyFill="1" applyBorder="1" applyAlignment="1">
      <alignment horizontal="center" vertical="center"/>
    </xf>
    <xf numFmtId="164" fontId="16" fillId="10" borderId="0" xfId="1" applyNumberFormat="1" applyFont="1" applyFill="1" applyBorder="1" applyAlignment="1">
      <alignment horizontal="center" vertical="center"/>
    </xf>
    <xf numFmtId="3" fontId="12" fillId="11" borderId="22" xfId="0" applyNumberFormat="1" applyFont="1" applyFill="1" applyBorder="1" applyAlignment="1">
      <alignment horizontal="center" vertical="center"/>
    </xf>
    <xf numFmtId="164" fontId="12" fillId="12" borderId="22" xfId="1" applyNumberFormat="1" applyFont="1" applyFill="1" applyBorder="1" applyAlignment="1">
      <alignment horizontal="center" vertical="center"/>
    </xf>
    <xf numFmtId="164" fontId="12" fillId="12" borderId="23" xfId="1" applyNumberFormat="1" applyFont="1" applyFill="1" applyBorder="1" applyAlignment="1">
      <alignment horizontal="center" vertical="center"/>
    </xf>
    <xf numFmtId="10" fontId="13" fillId="5" borderId="9" xfId="2" applyNumberFormat="1" applyFont="1" applyFill="1" applyBorder="1" applyAlignment="1">
      <alignment horizontal="center" vertical="center"/>
    </xf>
    <xf numFmtId="10" fontId="13" fillId="10" borderId="9" xfId="2" applyNumberFormat="1" applyFont="1" applyFill="1" applyBorder="1" applyAlignment="1">
      <alignment horizontal="center" vertical="center"/>
    </xf>
    <xf numFmtId="10" fontId="13" fillId="10" borderId="7" xfId="2" applyNumberFormat="1" applyFont="1" applyFill="1" applyBorder="1" applyAlignment="1">
      <alignment horizontal="center" vertical="center"/>
    </xf>
    <xf numFmtId="0" fontId="0" fillId="0" borderId="0" xfId="0" applyAlignment="1">
      <alignment wrapText="1"/>
    </xf>
    <xf numFmtId="0" fontId="0" fillId="0" borderId="0" xfId="0" applyAlignment="1"/>
    <xf numFmtId="0" fontId="12" fillId="5" borderId="21" xfId="0" applyFont="1" applyFill="1" applyBorder="1" applyAlignment="1">
      <alignment vertical="center"/>
    </xf>
    <xf numFmtId="0" fontId="12" fillId="5" borderId="24" xfId="0" applyFont="1" applyFill="1" applyBorder="1" applyAlignment="1">
      <alignment vertical="center"/>
    </xf>
    <xf numFmtId="0" fontId="13" fillId="5" borderId="24" xfId="0" applyFont="1" applyFill="1" applyBorder="1" applyAlignment="1">
      <alignment vertical="center"/>
    </xf>
    <xf numFmtId="0" fontId="13" fillId="5" borderId="24" xfId="0" applyFont="1" applyFill="1" applyBorder="1" applyAlignment="1">
      <alignment horizontal="left" vertical="center"/>
    </xf>
    <xf numFmtId="0" fontId="12" fillId="11" borderId="21" xfId="0" applyFont="1" applyFill="1" applyBorder="1" applyAlignment="1">
      <alignment vertical="center"/>
    </xf>
    <xf numFmtId="0" fontId="13" fillId="5" borderId="25" xfId="0" applyFont="1" applyFill="1" applyBorder="1" applyAlignment="1">
      <alignment vertical="center"/>
    </xf>
    <xf numFmtId="0" fontId="10" fillId="0" borderId="0" xfId="0" applyFont="1" applyAlignment="1">
      <alignment horizontal="justify" vertical="center"/>
    </xf>
    <xf numFmtId="0" fontId="13" fillId="5" borderId="24" xfId="0" applyFont="1" applyFill="1" applyBorder="1" applyAlignment="1">
      <alignment horizontal="left" vertical="center" indent="2"/>
    </xf>
    <xf numFmtId="1" fontId="6" fillId="10" borderId="26" xfId="0" applyNumberFormat="1" applyFont="1" applyFill="1" applyBorder="1"/>
    <xf numFmtId="164" fontId="6" fillId="5" borderId="10" xfId="1" applyNumberFormat="1" applyFont="1" applyFill="1" applyBorder="1" applyAlignment="1">
      <alignment horizontal="center" vertical="center" wrapText="1"/>
    </xf>
    <xf numFmtId="3" fontId="6" fillId="10" borderId="10" xfId="0" applyNumberFormat="1" applyFont="1" applyFill="1" applyBorder="1" applyAlignment="1">
      <alignment horizontal="center" vertical="center" wrapText="1"/>
    </xf>
    <xf numFmtId="0" fontId="6" fillId="10" borderId="3" xfId="0" applyNumberFormat="1" applyFont="1" applyFill="1" applyBorder="1" applyAlignment="1">
      <alignment horizontal="center" vertical="center" wrapText="1"/>
    </xf>
    <xf numFmtId="9" fontId="5" fillId="10" borderId="27" xfId="2" applyFont="1" applyFill="1" applyBorder="1"/>
    <xf numFmtId="164" fontId="5" fillId="5" borderId="28" xfId="1" applyNumberFormat="1" applyFont="1" applyFill="1" applyBorder="1"/>
    <xf numFmtId="164" fontId="5" fillId="10" borderId="28" xfId="1" applyNumberFormat="1" applyFont="1" applyFill="1" applyBorder="1"/>
    <xf numFmtId="164" fontId="5" fillId="10" borderId="29" xfId="1" applyNumberFormat="1" applyFont="1" applyFill="1" applyBorder="1"/>
    <xf numFmtId="9" fontId="5" fillId="10" borderId="30" xfId="2" applyFont="1" applyFill="1" applyBorder="1"/>
    <xf numFmtId="164" fontId="5" fillId="5" borderId="0" xfId="1" applyNumberFormat="1" applyFont="1" applyFill="1" applyBorder="1"/>
    <xf numFmtId="164" fontId="5" fillId="10" borderId="0" xfId="1" applyNumberFormat="1" applyFont="1" applyFill="1" applyBorder="1"/>
    <xf numFmtId="164" fontId="5" fillId="10" borderId="5" xfId="1" applyNumberFormat="1" applyFont="1" applyFill="1" applyBorder="1"/>
    <xf numFmtId="9" fontId="6" fillId="10" borderId="30" xfId="2" applyFont="1" applyFill="1" applyBorder="1" applyAlignment="1">
      <alignment horizontal="left" indent="2"/>
    </xf>
    <xf numFmtId="164" fontId="6" fillId="5" borderId="0" xfId="1" applyNumberFormat="1" applyFont="1" applyFill="1" applyBorder="1"/>
    <xf numFmtId="164" fontId="6" fillId="10" borderId="0" xfId="1" applyNumberFormat="1" applyFont="1" applyFill="1" applyBorder="1"/>
    <xf numFmtId="164" fontId="6" fillId="10" borderId="5" xfId="1" applyNumberFormat="1" applyFont="1" applyFill="1" applyBorder="1"/>
    <xf numFmtId="1" fontId="6" fillId="10" borderId="30" xfId="0" applyNumberFormat="1" applyFont="1" applyFill="1" applyBorder="1" applyAlignment="1">
      <alignment horizontal="left" indent="2"/>
    </xf>
    <xf numFmtId="9" fontId="5" fillId="10" borderId="31" xfId="2" applyFont="1" applyFill="1" applyBorder="1"/>
    <xf numFmtId="164" fontId="5" fillId="5" borderId="11" xfId="1" applyNumberFormat="1" applyFont="1" applyFill="1" applyBorder="1"/>
    <xf numFmtId="164" fontId="5" fillId="10" borderId="11" xfId="1" applyNumberFormat="1" applyFont="1" applyFill="1" applyBorder="1"/>
    <xf numFmtId="164" fontId="5" fillId="10" borderId="32" xfId="1" applyNumberFormat="1" applyFont="1" applyFill="1" applyBorder="1"/>
    <xf numFmtId="1" fontId="5" fillId="10" borderId="30" xfId="0" applyNumberFormat="1" applyFont="1" applyFill="1" applyBorder="1"/>
    <xf numFmtId="1" fontId="5" fillId="13" borderId="33" xfId="0" applyNumberFormat="1" applyFont="1" applyFill="1" applyBorder="1"/>
    <xf numFmtId="164" fontId="5" fillId="13" borderId="34" xfId="1" applyNumberFormat="1" applyFont="1" applyFill="1" applyBorder="1"/>
    <xf numFmtId="164" fontId="5" fillId="14" borderId="34" xfId="1" applyNumberFormat="1" applyFont="1" applyFill="1" applyBorder="1"/>
    <xf numFmtId="164" fontId="5" fillId="14" borderId="35" xfId="1" applyNumberFormat="1" applyFont="1" applyFill="1" applyBorder="1"/>
    <xf numFmtId="3" fontId="18" fillId="10" borderId="0" xfId="1" applyNumberFormat="1" applyFont="1" applyFill="1" applyBorder="1" applyAlignment="1">
      <alignment horizontal="center" vertical="center" wrapText="1"/>
    </xf>
    <xf numFmtId="3" fontId="18" fillId="10" borderId="5" xfId="1" applyNumberFormat="1" applyFont="1" applyFill="1" applyBorder="1" applyAlignment="1">
      <alignment horizontal="center" vertical="center" wrapText="1"/>
    </xf>
    <xf numFmtId="164" fontId="19" fillId="5" borderId="12" xfId="1" applyNumberFormat="1" applyFont="1" applyFill="1" applyBorder="1" applyAlignment="1">
      <alignment horizontal="center"/>
    </xf>
    <xf numFmtId="3" fontId="19" fillId="10" borderId="12" xfId="1" applyNumberFormat="1" applyFont="1" applyFill="1" applyBorder="1" applyAlignment="1">
      <alignment horizontal="center"/>
    </xf>
    <xf numFmtId="3" fontId="19" fillId="10" borderId="37" xfId="1" applyNumberFormat="1" applyFont="1" applyFill="1" applyBorder="1" applyAlignment="1">
      <alignment horizontal="center"/>
    </xf>
    <xf numFmtId="164" fontId="19" fillId="5" borderId="13" xfId="1" applyNumberFormat="1" applyFont="1" applyFill="1" applyBorder="1" applyAlignment="1">
      <alignment horizontal="center" vertical="center"/>
    </xf>
    <xf numFmtId="3" fontId="19" fillId="10" borderId="13" xfId="1" applyNumberFormat="1" applyFont="1" applyFill="1" applyBorder="1" applyAlignment="1">
      <alignment horizontal="center" vertical="center"/>
    </xf>
    <xf numFmtId="3" fontId="19" fillId="10" borderId="40" xfId="1" applyNumberFormat="1" applyFont="1" applyFill="1" applyBorder="1" applyAlignment="1">
      <alignment horizontal="center" vertical="center"/>
    </xf>
    <xf numFmtId="164" fontId="20" fillId="5" borderId="13" xfId="1" applyNumberFormat="1" applyFont="1" applyFill="1" applyBorder="1" applyAlignment="1">
      <alignment horizontal="center"/>
    </xf>
    <xf numFmtId="3" fontId="20" fillId="10" borderId="13" xfId="1" applyNumberFormat="1" applyFont="1" applyFill="1" applyBorder="1" applyAlignment="1">
      <alignment horizontal="center"/>
    </xf>
    <xf numFmtId="3" fontId="20" fillId="10" borderId="40" xfId="1" applyNumberFormat="1" applyFont="1" applyFill="1" applyBorder="1" applyAlignment="1">
      <alignment horizontal="center"/>
    </xf>
    <xf numFmtId="164" fontId="19" fillId="5" borderId="11" xfId="1" applyNumberFormat="1" applyFont="1" applyFill="1" applyBorder="1" applyAlignment="1">
      <alignment horizontal="center"/>
    </xf>
    <xf numFmtId="3" fontId="19" fillId="10" borderId="11" xfId="1" applyNumberFormat="1" applyFont="1" applyFill="1" applyBorder="1" applyAlignment="1">
      <alignment horizontal="center"/>
    </xf>
    <xf numFmtId="3" fontId="19" fillId="10" borderId="32" xfId="1" applyNumberFormat="1" applyFont="1" applyFill="1" applyBorder="1" applyAlignment="1">
      <alignment horizontal="center"/>
    </xf>
    <xf numFmtId="164" fontId="18" fillId="3" borderId="0" xfId="1" applyNumberFormat="1" applyFont="1" applyFill="1" applyBorder="1" applyAlignment="1">
      <alignment horizontal="center"/>
    </xf>
    <xf numFmtId="3" fontId="18" fillId="15" borderId="0" xfId="1" applyNumberFormat="1" applyFont="1" applyFill="1" applyBorder="1" applyAlignment="1">
      <alignment horizontal="center"/>
    </xf>
    <xf numFmtId="3" fontId="18" fillId="15" borderId="5" xfId="1" applyNumberFormat="1" applyFont="1" applyFill="1" applyBorder="1" applyAlignment="1">
      <alignment horizontal="center"/>
    </xf>
    <xf numFmtId="164" fontId="18" fillId="5" borderId="11" xfId="1" applyNumberFormat="1" applyFont="1" applyFill="1" applyBorder="1" applyAlignment="1">
      <alignment horizontal="center"/>
    </xf>
    <xf numFmtId="3" fontId="18" fillId="10" borderId="11" xfId="1" applyNumberFormat="1" applyFont="1" applyFill="1" applyBorder="1" applyAlignment="1">
      <alignment horizontal="center"/>
    </xf>
    <xf numFmtId="3" fontId="18" fillId="10" borderId="32" xfId="1" applyNumberFormat="1" applyFont="1" applyFill="1" applyBorder="1" applyAlignment="1">
      <alignment horizontal="center"/>
    </xf>
    <xf numFmtId="9" fontId="18" fillId="5" borderId="9" xfId="2" applyFont="1" applyFill="1" applyBorder="1" applyAlignment="1">
      <alignment horizontal="center"/>
    </xf>
    <xf numFmtId="9" fontId="18" fillId="5" borderId="9" xfId="2" applyNumberFormat="1" applyFont="1" applyFill="1" applyBorder="1" applyAlignment="1">
      <alignment horizontal="center"/>
    </xf>
    <xf numFmtId="9" fontId="18" fillId="10" borderId="9" xfId="2" applyFont="1" applyFill="1" applyBorder="1" applyAlignment="1">
      <alignment horizontal="center"/>
    </xf>
    <xf numFmtId="9" fontId="18" fillId="10" borderId="7" xfId="2" applyFont="1" applyFill="1" applyBorder="1" applyAlignment="1">
      <alignment horizontal="center"/>
    </xf>
    <xf numFmtId="0" fontId="19" fillId="5" borderId="26" xfId="0" applyFont="1" applyFill="1" applyBorder="1" applyAlignment="1">
      <alignment horizontal="justify" vertical="center"/>
    </xf>
    <xf numFmtId="0" fontId="19" fillId="5" borderId="39" xfId="0" applyFont="1" applyFill="1" applyBorder="1" applyAlignment="1">
      <alignment horizontal="left" vertical="center"/>
    </xf>
    <xf numFmtId="0" fontId="20" fillId="5" borderId="39" xfId="0" applyFont="1" applyFill="1" applyBorder="1" applyAlignment="1">
      <alignment horizontal="left" vertical="center"/>
    </xf>
    <xf numFmtId="0" fontId="24" fillId="18" borderId="15" xfId="0" applyFont="1" applyFill="1" applyBorder="1" applyAlignment="1">
      <alignment vertical="center"/>
    </xf>
    <xf numFmtId="0" fontId="24" fillId="18" borderId="15" xfId="0" applyFont="1" applyFill="1" applyBorder="1" applyAlignment="1">
      <alignment horizontal="center" vertical="center" wrapText="1"/>
    </xf>
    <xf numFmtId="0" fontId="24" fillId="18" borderId="48" xfId="0" applyFont="1" applyFill="1" applyBorder="1" applyAlignment="1">
      <alignment horizontal="center" vertical="center" wrapText="1"/>
    </xf>
    <xf numFmtId="0" fontId="25" fillId="0" borderId="9" xfId="0" applyFont="1" applyBorder="1" applyAlignment="1">
      <alignment vertical="center" wrapText="1"/>
    </xf>
    <xf numFmtId="0" fontId="6" fillId="0" borderId="9" xfId="0" applyFont="1" applyBorder="1" applyAlignment="1">
      <alignment horizontal="center" vertical="center"/>
    </xf>
    <xf numFmtId="0" fontId="6" fillId="0" borderId="49" xfId="0" applyFont="1" applyBorder="1" applyAlignment="1">
      <alignment horizontal="center" vertical="center"/>
    </xf>
    <xf numFmtId="0" fontId="5" fillId="0" borderId="0" xfId="0" applyFont="1" applyAlignment="1">
      <alignment horizontal="left" vertical="center"/>
    </xf>
    <xf numFmtId="0" fontId="22" fillId="0" borderId="0" xfId="0" applyFont="1" applyAlignment="1">
      <alignment horizontal="center" vertical="center"/>
    </xf>
    <xf numFmtId="0" fontId="23" fillId="0" borderId="1" xfId="0" applyFont="1" applyBorder="1" applyAlignment="1">
      <alignment horizontal="center" vertical="center" wrapText="1"/>
    </xf>
    <xf numFmtId="0" fontId="23" fillId="0" borderId="18" xfId="0" applyFont="1" applyBorder="1" applyAlignment="1">
      <alignment vertical="center" wrapText="1"/>
    </xf>
    <xf numFmtId="0" fontId="23" fillId="0" borderId="18" xfId="0" applyFont="1" applyBorder="1" applyAlignment="1">
      <alignment horizontal="center" vertical="center" wrapText="1"/>
    </xf>
    <xf numFmtId="0" fontId="2" fillId="0" borderId="0" xfId="0" applyFont="1" applyAlignment="1">
      <alignment vertical="center" wrapText="1"/>
    </xf>
    <xf numFmtId="0" fontId="26" fillId="0" borderId="0" xfId="0" applyFont="1" applyAlignment="1">
      <alignment horizontal="left"/>
    </xf>
    <xf numFmtId="0" fontId="27" fillId="6" borderId="53" xfId="0" applyFont="1" applyFill="1" applyBorder="1" applyAlignment="1">
      <alignment vertical="center"/>
    </xf>
    <xf numFmtId="0" fontId="28" fillId="6" borderId="54" xfId="0" applyFont="1" applyFill="1" applyBorder="1" applyAlignment="1">
      <alignment vertical="center"/>
    </xf>
    <xf numFmtId="0" fontId="28" fillId="6" borderId="55" xfId="0" applyFont="1" applyFill="1" applyBorder="1" applyAlignment="1">
      <alignment vertical="center"/>
    </xf>
    <xf numFmtId="0" fontId="29" fillId="0" borderId="53" xfId="0" applyFont="1" applyBorder="1" applyAlignment="1">
      <alignment horizontal="center" vertical="center"/>
    </xf>
    <xf numFmtId="3" fontId="3" fillId="0" borderId="53" xfId="0" applyNumberFormat="1" applyFont="1" applyBorder="1" applyAlignment="1">
      <alignment horizontal="center"/>
    </xf>
    <xf numFmtId="3" fontId="3" fillId="0" borderId="53" xfId="0" applyNumberFormat="1" applyFont="1" applyFill="1" applyBorder="1" applyAlignment="1">
      <alignment horizontal="center"/>
    </xf>
    <xf numFmtId="0" fontId="30" fillId="0" borderId="54" xfId="0" applyFont="1" applyFill="1" applyBorder="1" applyAlignment="1">
      <alignment horizontal="left"/>
    </xf>
    <xf numFmtId="0" fontId="30" fillId="0" borderId="55" xfId="0" applyFont="1" applyFill="1" applyBorder="1" applyAlignment="1">
      <alignment horizontal="left"/>
    </xf>
    <xf numFmtId="3" fontId="4" fillId="0" borderId="53" xfId="0" applyNumberFormat="1" applyFont="1" applyFill="1" applyBorder="1" applyAlignment="1">
      <alignment horizontal="center"/>
    </xf>
    <xf numFmtId="0" fontId="30" fillId="0" borderId="46" xfId="0" applyFont="1" applyBorder="1" applyAlignment="1">
      <alignment horizontal="center" vertical="center"/>
    </xf>
    <xf numFmtId="0" fontId="30" fillId="19" borderId="54" xfId="0" applyFont="1" applyFill="1" applyBorder="1" applyAlignment="1">
      <alignment horizontal="left"/>
    </xf>
    <xf numFmtId="0" fontId="30" fillId="19" borderId="55" xfId="0" applyFont="1" applyFill="1" applyBorder="1" applyAlignment="1">
      <alignment horizontal="left"/>
    </xf>
    <xf numFmtId="9" fontId="4" fillId="19" borderId="53" xfId="2" applyFont="1" applyFill="1" applyBorder="1" applyAlignment="1">
      <alignment horizontal="center"/>
    </xf>
    <xf numFmtId="0" fontId="30" fillId="0" borderId="11" xfId="0" applyFont="1" applyFill="1" applyBorder="1" applyAlignment="1">
      <alignment horizontal="left"/>
    </xf>
    <xf numFmtId="0" fontId="30" fillId="19" borderId="11" xfId="0" applyFont="1" applyFill="1" applyBorder="1" applyAlignment="1">
      <alignment horizontal="left"/>
    </xf>
    <xf numFmtId="0" fontId="30" fillId="0" borderId="55" xfId="0" applyFont="1" applyBorder="1" applyAlignment="1">
      <alignment horizontal="left"/>
    </xf>
    <xf numFmtId="0" fontId="30" fillId="0" borderId="54" xfId="0" applyFont="1" applyBorder="1" applyAlignment="1">
      <alignment horizontal="left"/>
    </xf>
    <xf numFmtId="3" fontId="4" fillId="0" borderId="53" xfId="0" applyNumberFormat="1" applyFont="1" applyBorder="1" applyAlignment="1">
      <alignment horizontal="center"/>
    </xf>
    <xf numFmtId="0" fontId="30" fillId="0" borderId="11" xfId="0" applyFont="1" applyBorder="1" applyAlignment="1">
      <alignment horizontal="left"/>
    </xf>
    <xf numFmtId="0" fontId="29" fillId="0" borderId="53" xfId="0" applyFont="1" applyFill="1" applyBorder="1" applyAlignment="1">
      <alignment horizontal="center" vertical="center"/>
    </xf>
    <xf numFmtId="3" fontId="3" fillId="5" borderId="53" xfId="0" applyNumberFormat="1" applyFont="1" applyFill="1" applyBorder="1" applyAlignment="1">
      <alignment horizontal="center"/>
    </xf>
    <xf numFmtId="3" fontId="32" fillId="0" borderId="53" xfId="0" applyNumberFormat="1" applyFont="1" applyFill="1" applyBorder="1" applyAlignment="1">
      <alignment horizontal="center"/>
    </xf>
    <xf numFmtId="9" fontId="32" fillId="20" borderId="53" xfId="2" applyFont="1" applyFill="1" applyBorder="1" applyAlignment="1">
      <alignment horizontal="center"/>
    </xf>
    <xf numFmtId="0" fontId="3" fillId="0" borderId="0" xfId="0" applyFont="1" applyFill="1" applyBorder="1"/>
    <xf numFmtId="3" fontId="9" fillId="0" borderId="0" xfId="0" applyNumberFormat="1" applyFont="1" applyFill="1" applyBorder="1" applyAlignment="1">
      <alignment horizontal="center"/>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3" fillId="0" borderId="0" xfId="0" applyFont="1" applyAlignment="1">
      <alignment vertical="center"/>
    </xf>
    <xf numFmtId="3" fontId="0" fillId="0" borderId="13" xfId="0" applyNumberFormat="1" applyBorder="1"/>
    <xf numFmtId="3" fontId="0" fillId="0" borderId="0" xfId="0" applyNumberFormat="1"/>
    <xf numFmtId="1" fontId="35" fillId="0" borderId="45" xfId="0" applyNumberFormat="1" applyFont="1" applyFill="1" applyBorder="1" applyAlignment="1">
      <alignment horizontal="left" vertical="center" wrapText="1"/>
    </xf>
    <xf numFmtId="0" fontId="36" fillId="21" borderId="53" xfId="0" applyNumberFormat="1" applyFont="1" applyFill="1" applyBorder="1" applyAlignment="1">
      <alignment horizontal="center" vertical="center" wrapText="1"/>
    </xf>
    <xf numFmtId="3" fontId="36" fillId="21" borderId="53" xfId="0" applyNumberFormat="1" applyFont="1" applyFill="1" applyBorder="1" applyAlignment="1">
      <alignment horizontal="center" vertical="center" wrapText="1"/>
    </xf>
    <xf numFmtId="1" fontId="37" fillId="0" borderId="53" xfId="0" applyNumberFormat="1" applyFont="1" applyFill="1" applyBorder="1" applyAlignment="1">
      <alignment horizontal="left" vertical="center" wrapText="1"/>
    </xf>
    <xf numFmtId="3" fontId="38" fillId="0" borderId="39" xfId="0" applyNumberFormat="1" applyFont="1" applyFill="1" applyBorder="1" applyAlignment="1">
      <alignment horizontal="right" vertical="center" wrapText="1"/>
    </xf>
    <xf numFmtId="3" fontId="38" fillId="0" borderId="47" xfId="0" applyNumberFormat="1" applyFont="1" applyFill="1" applyBorder="1" applyAlignment="1">
      <alignment horizontal="right" vertical="center" wrapText="1"/>
    </xf>
    <xf numFmtId="1" fontId="36" fillId="6" borderId="53" xfId="0" applyNumberFormat="1" applyFont="1" applyFill="1" applyBorder="1" applyAlignment="1">
      <alignment horizontal="left" vertical="center" wrapText="1"/>
    </xf>
    <xf numFmtId="3" fontId="36" fillId="6" borderId="53" xfId="0" applyNumberFormat="1" applyFont="1" applyFill="1" applyBorder="1" applyAlignment="1">
      <alignment horizontal="right" vertical="center" wrapText="1"/>
    </xf>
    <xf numFmtId="1" fontId="39" fillId="0" borderId="53" xfId="0" applyNumberFormat="1" applyFont="1" applyFill="1" applyBorder="1" applyAlignment="1">
      <alignment horizontal="left" vertical="center" wrapText="1"/>
    </xf>
    <xf numFmtId="3" fontId="40" fillId="0" borderId="55" xfId="0" applyNumberFormat="1" applyFont="1" applyFill="1" applyBorder="1" applyAlignment="1">
      <alignment horizontal="right" vertical="center" wrapText="1"/>
    </xf>
    <xf numFmtId="1" fontId="36" fillId="6" borderId="26" xfId="0" applyNumberFormat="1" applyFont="1" applyFill="1" applyBorder="1" applyAlignment="1">
      <alignment horizontal="left" vertical="center" wrapText="1"/>
    </xf>
    <xf numFmtId="3" fontId="36" fillId="6" borderId="26" xfId="0" applyNumberFormat="1" applyFont="1" applyFill="1" applyBorder="1" applyAlignment="1">
      <alignment horizontal="right" vertical="center" wrapText="1"/>
    </xf>
    <xf numFmtId="3" fontId="0" fillId="0" borderId="13" xfId="0" applyNumberFormat="1" applyFont="1" applyBorder="1"/>
    <xf numFmtId="3" fontId="0" fillId="0" borderId="0" xfId="0" applyNumberFormat="1" applyFont="1"/>
    <xf numFmtId="1" fontId="33" fillId="21" borderId="54" xfId="0" applyNumberFormat="1" applyFont="1" applyFill="1" applyBorder="1" applyAlignment="1">
      <alignment horizontal="left" vertical="center" wrapText="1"/>
    </xf>
    <xf numFmtId="3" fontId="33" fillId="21" borderId="11" xfId="0" applyNumberFormat="1" applyFont="1" applyFill="1" applyBorder="1" applyAlignment="1">
      <alignment horizontal="right" vertical="center" wrapText="1"/>
    </xf>
    <xf numFmtId="3" fontId="33" fillId="21" borderId="55" xfId="0" applyNumberFormat="1" applyFont="1" applyFill="1" applyBorder="1" applyAlignment="1">
      <alignment horizontal="right" vertical="center" wrapText="1"/>
    </xf>
    <xf numFmtId="1" fontId="37" fillId="0" borderId="53" xfId="0" applyNumberFormat="1" applyFont="1" applyBorder="1" applyAlignment="1">
      <alignment horizontal="left" vertical="center" wrapText="1"/>
    </xf>
    <xf numFmtId="165" fontId="38" fillId="0" borderId="39" xfId="0" applyNumberFormat="1" applyFont="1" applyBorder="1" applyAlignment="1">
      <alignment horizontal="right" vertical="center" wrapText="1"/>
    </xf>
    <xf numFmtId="165" fontId="38" fillId="0" borderId="39" xfId="0" applyNumberFormat="1" applyFont="1" applyFill="1" applyBorder="1" applyAlignment="1">
      <alignment horizontal="right" vertical="center" wrapText="1"/>
    </xf>
    <xf numFmtId="165" fontId="38" fillId="0" borderId="53" xfId="0" applyNumberFormat="1" applyFont="1" applyFill="1" applyBorder="1" applyAlignment="1">
      <alignment horizontal="right" vertical="center" wrapText="1"/>
    </xf>
    <xf numFmtId="165" fontId="38" fillId="0" borderId="54" xfId="0" applyNumberFormat="1" applyFont="1" applyFill="1" applyBorder="1" applyAlignment="1">
      <alignment horizontal="right" vertical="center" wrapText="1"/>
    </xf>
    <xf numFmtId="165" fontId="41" fillId="0" borderId="39" xfId="0" applyNumberFormat="1" applyFont="1" applyFill="1" applyBorder="1" applyAlignment="1">
      <alignment horizontal="center" vertical="center" wrapText="1"/>
    </xf>
    <xf numFmtId="165" fontId="38" fillId="5" borderId="39" xfId="0" applyNumberFormat="1" applyFont="1" applyFill="1" applyBorder="1" applyAlignment="1">
      <alignment horizontal="right" vertical="center" wrapText="1"/>
    </xf>
    <xf numFmtId="1" fontId="42" fillId="5" borderId="53" xfId="0" applyNumberFormat="1" applyFont="1" applyFill="1" applyBorder="1" applyAlignment="1">
      <alignment horizontal="right" vertical="center" wrapText="1"/>
    </xf>
    <xf numFmtId="3" fontId="42" fillId="0" borderId="39" xfId="0" applyNumberFormat="1" applyFont="1" applyFill="1" applyBorder="1" applyAlignment="1">
      <alignment horizontal="right" vertical="center" wrapText="1"/>
    </xf>
    <xf numFmtId="3" fontId="42" fillId="22" borderId="39" xfId="0" applyNumberFormat="1" applyFont="1" applyFill="1" applyBorder="1" applyAlignment="1">
      <alignment horizontal="right" vertical="center" wrapText="1"/>
    </xf>
    <xf numFmtId="1" fontId="37" fillId="0" borderId="11" xfId="0" applyNumberFormat="1" applyFont="1" applyFill="1" applyBorder="1" applyAlignment="1">
      <alignment horizontal="left" vertical="center" wrapText="1"/>
    </xf>
    <xf numFmtId="3" fontId="38" fillId="0" borderId="11" xfId="0" applyNumberFormat="1" applyFont="1" applyFill="1" applyBorder="1" applyAlignment="1">
      <alignment horizontal="right" vertical="center" wrapText="1"/>
    </xf>
    <xf numFmtId="1" fontId="37" fillId="0" borderId="39" xfId="0" applyNumberFormat="1" applyFont="1" applyFill="1" applyBorder="1" applyAlignment="1">
      <alignment horizontal="left" vertical="center" wrapText="1"/>
    </xf>
    <xf numFmtId="0" fontId="5" fillId="0" borderId="0" xfId="0" applyFont="1" applyAlignment="1">
      <alignment horizontal="justify" vertical="center"/>
    </xf>
    <xf numFmtId="0" fontId="25" fillId="0" borderId="1" xfId="0" applyFont="1" applyBorder="1" applyAlignment="1">
      <alignment horizontal="center" vertical="center"/>
    </xf>
    <xf numFmtId="0" fontId="25" fillId="8" borderId="18"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1" xfId="0" applyFont="1" applyFill="1" applyBorder="1" applyAlignment="1">
      <alignment horizontal="center" vertical="center"/>
    </xf>
    <xf numFmtId="0" fontId="24" fillId="8" borderId="16"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16" xfId="0" applyFont="1" applyFill="1" applyBorder="1" applyAlignment="1">
      <alignment horizontal="center" vertical="center"/>
    </xf>
    <xf numFmtId="0" fontId="25" fillId="8" borderId="18" xfId="0" applyFont="1" applyFill="1" applyBorder="1" applyAlignment="1">
      <alignment horizontal="center" vertical="center"/>
    </xf>
    <xf numFmtId="0" fontId="25" fillId="8" borderId="0" xfId="0" applyFont="1" applyFill="1" applyAlignment="1">
      <alignment horizontal="center" vertical="center"/>
    </xf>
    <xf numFmtId="0" fontId="24" fillId="8" borderId="14" xfId="0" applyFont="1" applyFill="1" applyBorder="1" applyAlignment="1">
      <alignment horizontal="center" vertical="center"/>
    </xf>
    <xf numFmtId="0" fontId="24" fillId="8" borderId="15" xfId="0" applyFont="1" applyFill="1" applyBorder="1" applyAlignment="1">
      <alignment horizontal="center" vertical="center"/>
    </xf>
    <xf numFmtId="0" fontId="24" fillId="0" borderId="1" xfId="0" applyFont="1" applyBorder="1" applyAlignment="1">
      <alignment horizontal="center" vertical="center" wrapText="1"/>
    </xf>
    <xf numFmtId="3" fontId="24" fillId="8" borderId="1" xfId="0" applyNumberFormat="1" applyFont="1" applyFill="1" applyBorder="1" applyAlignment="1">
      <alignment horizontal="center" vertical="center"/>
    </xf>
    <xf numFmtId="0" fontId="25" fillId="0" borderId="1" xfId="0" applyFont="1" applyBorder="1" applyAlignment="1">
      <alignment horizontal="center" vertical="center" wrapText="1"/>
    </xf>
    <xf numFmtId="3" fontId="25" fillId="8" borderId="1" xfId="0" applyNumberFormat="1" applyFont="1" applyFill="1" applyBorder="1" applyAlignment="1">
      <alignment horizontal="center" vertical="center"/>
    </xf>
    <xf numFmtId="3" fontId="25" fillId="8" borderId="16" xfId="0" applyNumberFormat="1" applyFont="1" applyFill="1" applyBorder="1" applyAlignment="1">
      <alignment horizontal="center" vertical="center"/>
    </xf>
    <xf numFmtId="9" fontId="3" fillId="0" borderId="1" xfId="0" applyNumberFormat="1" applyFont="1" applyBorder="1" applyAlignment="1">
      <alignment horizontal="center" vertical="center"/>
    </xf>
    <xf numFmtId="0" fontId="21" fillId="0" borderId="1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14" xfId="0" applyFont="1" applyBorder="1" applyAlignment="1">
      <alignment horizontal="center" vertical="center" wrapText="1"/>
    </xf>
    <xf numFmtId="3" fontId="21" fillId="9" borderId="14" xfId="0" applyNumberFormat="1" applyFont="1" applyFill="1" applyBorder="1" applyAlignment="1">
      <alignment horizontal="center" vertical="center" wrapText="1"/>
    </xf>
    <xf numFmtId="3" fontId="21" fillId="9" borderId="1" xfId="0" applyNumberFormat="1" applyFont="1" applyFill="1" applyBorder="1" applyAlignment="1">
      <alignment horizontal="center" vertical="center" wrapText="1"/>
    </xf>
    <xf numFmtId="3" fontId="23" fillId="0" borderId="57" xfId="0" applyNumberFormat="1" applyFont="1" applyBorder="1" applyAlignment="1">
      <alignment horizontal="center" vertical="center" wrapText="1"/>
    </xf>
    <xf numFmtId="3" fontId="23" fillId="0" borderId="58" xfId="0" applyNumberFormat="1" applyFont="1" applyBorder="1" applyAlignment="1">
      <alignment horizontal="center" vertical="center" wrapText="1"/>
    </xf>
    <xf numFmtId="3" fontId="23" fillId="0" borderId="1" xfId="0" applyNumberFormat="1" applyFont="1" applyBorder="1" applyAlignment="1">
      <alignment horizontal="center" vertical="center" wrapText="1"/>
    </xf>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51" xfId="0" applyFont="1" applyBorder="1" applyAlignment="1">
      <alignment horizontal="center" vertical="center" wrapText="1"/>
    </xf>
    <xf numFmtId="0" fontId="21" fillId="9" borderId="48" xfId="0" applyFont="1" applyFill="1" applyBorder="1" applyAlignment="1">
      <alignment horizontal="center" vertical="center" wrapText="1"/>
    </xf>
    <xf numFmtId="0" fontId="21" fillId="9" borderId="52"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3" fillId="0" borderId="20" xfId="0" applyFont="1" applyBorder="1" applyAlignment="1">
      <alignment vertical="center" wrapText="1"/>
    </xf>
    <xf numFmtId="0" fontId="23" fillId="0" borderId="19" xfId="0" applyFont="1" applyBorder="1" applyAlignment="1">
      <alignment vertical="center" wrapText="1"/>
    </xf>
    <xf numFmtId="0" fontId="23" fillId="0" borderId="17" xfId="0" applyFont="1" applyBorder="1" applyAlignment="1">
      <alignment vertical="center" wrapText="1"/>
    </xf>
    <xf numFmtId="0" fontId="23" fillId="0" borderId="50"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4" xfId="0" applyFont="1" applyBorder="1" applyAlignment="1">
      <alignment horizontal="center" vertical="center" wrapText="1"/>
    </xf>
    <xf numFmtId="9" fontId="4" fillId="14" borderId="1" xfId="0" applyNumberFormat="1" applyFont="1" applyFill="1" applyBorder="1" applyAlignment="1">
      <alignment horizontal="center" vertical="center" wrapText="1"/>
    </xf>
    <xf numFmtId="3" fontId="4" fillId="14" borderId="1" xfId="0" applyNumberFormat="1" applyFont="1" applyFill="1" applyBorder="1" applyAlignment="1">
      <alignment horizontal="center" vertical="center" wrapText="1"/>
    </xf>
    <xf numFmtId="0" fontId="4" fillId="14" borderId="1" xfId="0"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3"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58" xfId="0" applyFont="1" applyFill="1" applyBorder="1" applyAlignment="1">
      <alignment vertical="center" wrapText="1"/>
    </xf>
    <xf numFmtId="9" fontId="3" fillId="14" borderId="1" xfId="0" applyNumberFormat="1" applyFont="1" applyFill="1" applyBorder="1" applyAlignment="1">
      <alignment horizontal="center" vertical="center" wrapText="1"/>
    </xf>
    <xf numFmtId="0" fontId="3" fillId="14" borderId="1" xfId="0"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8" xfId="0" applyFont="1" applyFill="1" applyBorder="1" applyAlignment="1">
      <alignment vertical="center" wrapText="1"/>
    </xf>
    <xf numFmtId="49" fontId="6" fillId="0" borderId="1" xfId="0" applyNumberFormat="1" applyFont="1" applyBorder="1" applyAlignment="1">
      <alignment horizontal="center" vertical="center" wrapText="1"/>
    </xf>
    <xf numFmtId="0" fontId="6" fillId="0" borderId="17" xfId="0" applyFont="1" applyBorder="1" applyAlignment="1">
      <alignment horizontal="center" vertical="center" wrapText="1"/>
    </xf>
    <xf numFmtId="9" fontId="10" fillId="14" borderId="1" xfId="0" applyNumberFormat="1" applyFont="1" applyFill="1" applyBorder="1" applyAlignment="1">
      <alignment horizontal="right" vertical="center"/>
    </xf>
    <xf numFmtId="0" fontId="10" fillId="14" borderId="1" xfId="0" applyFont="1" applyFill="1" applyBorder="1" applyAlignment="1">
      <alignment horizontal="right" vertical="center" wrapText="1"/>
    </xf>
    <xf numFmtId="9" fontId="10" fillId="0" borderId="1" xfId="0" applyNumberFormat="1" applyFont="1" applyBorder="1" applyAlignment="1">
      <alignment horizontal="right" vertical="center"/>
    </xf>
    <xf numFmtId="0" fontId="43" fillId="0" borderId="1" xfId="0" applyFont="1" applyBorder="1" applyAlignment="1">
      <alignment horizontal="right" vertical="center" wrapText="1"/>
    </xf>
    <xf numFmtId="0" fontId="10" fillId="0" borderId="1" xfId="0" applyFont="1" applyBorder="1" applyAlignment="1">
      <alignment horizontal="right" vertical="center" wrapText="1"/>
    </xf>
    <xf numFmtId="0" fontId="10" fillId="0" borderId="58" xfId="0" applyFont="1" applyBorder="1" applyAlignment="1">
      <alignment horizontal="right" vertical="center" wrapText="1"/>
    </xf>
    <xf numFmtId="3" fontId="43" fillId="0" borderId="1" xfId="0" applyNumberFormat="1" applyFont="1" applyBorder="1" applyAlignment="1">
      <alignment horizontal="right" vertical="center" wrapText="1"/>
    </xf>
    <xf numFmtId="3" fontId="10" fillId="0" borderId="1" xfId="0" applyNumberFormat="1" applyFont="1" applyBorder="1" applyAlignment="1">
      <alignment horizontal="right" vertical="center" wrapText="1"/>
    </xf>
    <xf numFmtId="9" fontId="4" fillId="14" borderId="1" xfId="0" applyNumberFormat="1" applyFont="1" applyFill="1" applyBorder="1" applyAlignment="1">
      <alignment horizontal="center" vertical="center"/>
    </xf>
    <xf numFmtId="9"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58" xfId="0" applyFont="1" applyBorder="1" applyAlignment="1">
      <alignment vertical="center" wrapText="1"/>
    </xf>
    <xf numFmtId="9" fontId="3" fillId="1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58" xfId="0" applyFont="1" applyBorder="1" applyAlignment="1">
      <alignment vertical="center" wrapText="1"/>
    </xf>
    <xf numFmtId="3" fontId="3" fillId="0" borderId="1" xfId="0" applyNumberFormat="1" applyFont="1" applyBorder="1" applyAlignment="1">
      <alignment horizontal="center" vertical="center" wrapText="1"/>
    </xf>
    <xf numFmtId="0" fontId="3" fillId="0" borderId="58" xfId="0" applyFont="1" applyBorder="1" applyAlignment="1">
      <alignment horizontal="right" vertical="center" wrapText="1"/>
    </xf>
    <xf numFmtId="0" fontId="44" fillId="0" borderId="0" xfId="0" applyFont="1"/>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5" xfId="0" applyFont="1" applyFill="1" applyBorder="1" applyAlignment="1">
      <alignment vertical="center"/>
    </xf>
    <xf numFmtId="0" fontId="0" fillId="3" borderId="6" xfId="0" applyFont="1" applyFill="1" applyBorder="1" applyAlignment="1">
      <alignment vertical="center"/>
    </xf>
    <xf numFmtId="3" fontId="0" fillId="3" borderId="7" xfId="0" applyNumberFormat="1" applyFont="1" applyFill="1" applyBorder="1" applyAlignment="1">
      <alignment vertical="center"/>
    </xf>
    <xf numFmtId="0" fontId="26" fillId="0" borderId="0" xfId="0" applyFont="1" applyFill="1" applyBorder="1" applyAlignment="1">
      <alignment vertical="center"/>
    </xf>
    <xf numFmtId="0" fontId="44" fillId="27" borderId="53" xfId="0" applyFont="1" applyFill="1" applyBorder="1" applyAlignment="1">
      <alignment horizontal="center" vertical="center"/>
    </xf>
    <xf numFmtId="0" fontId="44" fillId="0" borderId="53" xfId="0" applyFont="1" applyFill="1" applyBorder="1" applyAlignment="1">
      <alignment vertical="center"/>
    </xf>
    <xf numFmtId="0" fontId="0" fillId="0" borderId="53" xfId="0" applyFont="1" applyFill="1" applyBorder="1" applyAlignment="1">
      <alignment horizontal="right" vertical="center"/>
    </xf>
    <xf numFmtId="3" fontId="0" fillId="0" borderId="53" xfId="0" applyNumberFormat="1" applyFont="1" applyFill="1" applyBorder="1" applyAlignment="1">
      <alignment horizontal="right" vertical="center"/>
    </xf>
    <xf numFmtId="0" fontId="26" fillId="0" borderId="0" xfId="0" applyFont="1"/>
    <xf numFmtId="0" fontId="0" fillId="0" borderId="0" xfId="0" applyFont="1" applyAlignment="1">
      <alignment vertical="center"/>
    </xf>
    <xf numFmtId="0" fontId="44" fillId="0" borderId="53" xfId="0" applyFont="1" applyFill="1" applyBorder="1" applyAlignment="1">
      <alignment horizontal="center" vertical="center"/>
    </xf>
    <xf numFmtId="0" fontId="0" fillId="0" borderId="10" xfId="0" applyBorder="1"/>
    <xf numFmtId="0" fontId="44" fillId="0" borderId="0" xfId="0" applyFont="1" applyAlignment="1"/>
    <xf numFmtId="0" fontId="44" fillId="0" borderId="13" xfId="0" applyFont="1" applyBorder="1"/>
    <xf numFmtId="0" fontId="44" fillId="24" borderId="48" xfId="0" applyFont="1" applyFill="1" applyBorder="1" applyAlignment="1">
      <alignment vertical="center" wrapText="1"/>
    </xf>
    <xf numFmtId="0" fontId="0" fillId="24" borderId="15" xfId="0" applyFont="1" applyFill="1" applyBorder="1" applyAlignment="1">
      <alignment horizontal="center" vertical="center" wrapText="1"/>
    </xf>
    <xf numFmtId="0" fontId="44" fillId="24" borderId="15" xfId="0" applyFont="1" applyFill="1" applyBorder="1" applyAlignment="1">
      <alignment horizontal="center" vertical="center" wrapText="1"/>
    </xf>
    <xf numFmtId="0" fontId="0" fillId="24" borderId="14" xfId="0" applyFont="1" applyFill="1" applyBorder="1" applyAlignment="1">
      <alignment horizontal="center" vertical="center" wrapText="1"/>
    </xf>
    <xf numFmtId="0" fontId="0" fillId="0" borderId="20" xfId="0" applyFont="1" applyBorder="1" applyAlignment="1">
      <alignment vertical="center" wrapText="1"/>
    </xf>
    <xf numFmtId="0" fontId="0" fillId="0" borderId="0" xfId="0" applyFont="1" applyAlignment="1">
      <alignment horizontal="center" vertical="center"/>
    </xf>
    <xf numFmtId="0" fontId="44" fillId="0" borderId="0" xfId="0" applyFont="1" applyAlignment="1">
      <alignment horizontal="center" vertical="center"/>
    </xf>
    <xf numFmtId="9" fontId="0" fillId="0" borderId="18" xfId="0" applyNumberFormat="1" applyFont="1" applyBorder="1" applyAlignment="1">
      <alignment horizontal="center" vertical="center"/>
    </xf>
    <xf numFmtId="0" fontId="0" fillId="0" borderId="20" xfId="0" applyFont="1" applyBorder="1" applyAlignment="1">
      <alignment vertical="center"/>
    </xf>
    <xf numFmtId="3" fontId="0" fillId="0" borderId="0" xfId="0" applyNumberFormat="1" applyFont="1" applyAlignment="1">
      <alignment horizontal="center" vertical="center"/>
    </xf>
    <xf numFmtId="3" fontId="44" fillId="0" borderId="0" xfId="0" applyNumberFormat="1" applyFont="1" applyAlignment="1">
      <alignment horizontal="center" vertical="center"/>
    </xf>
    <xf numFmtId="0" fontId="0" fillId="0" borderId="57" xfId="0" applyFont="1" applyBorder="1" applyAlignment="1">
      <alignment vertical="center" wrapText="1"/>
    </xf>
    <xf numFmtId="0" fontId="0" fillId="0" borderId="16" xfId="0" applyFont="1" applyBorder="1" applyAlignment="1">
      <alignment horizontal="center" vertical="center"/>
    </xf>
    <xf numFmtId="0" fontId="44" fillId="0" borderId="16" xfId="0" applyFont="1" applyBorder="1" applyAlignment="1">
      <alignment horizontal="center" vertical="center"/>
    </xf>
    <xf numFmtId="9" fontId="0" fillId="0" borderId="1" xfId="0" applyNumberFormat="1" applyFont="1" applyBorder="1" applyAlignment="1">
      <alignment horizontal="center" vertical="center"/>
    </xf>
    <xf numFmtId="0" fontId="44" fillId="0" borderId="57" xfId="0" applyFont="1" applyBorder="1" applyAlignment="1">
      <alignment vertical="center"/>
    </xf>
    <xf numFmtId="3" fontId="44" fillId="0" borderId="16" xfId="0" applyNumberFormat="1" applyFont="1" applyBorder="1" applyAlignment="1">
      <alignment horizontal="center" vertical="center"/>
    </xf>
    <xf numFmtId="0" fontId="0" fillId="0" borderId="57" xfId="0" applyFont="1" applyBorder="1" applyAlignment="1">
      <alignment vertical="center"/>
    </xf>
    <xf numFmtId="0" fontId="0" fillId="0" borderId="1" xfId="0" applyFont="1" applyBorder="1" applyAlignment="1">
      <alignment horizontal="center" vertical="center"/>
    </xf>
    <xf numFmtId="0" fontId="46" fillId="26" borderId="54" xfId="0" applyFont="1" applyFill="1" applyBorder="1" applyAlignment="1">
      <alignment vertical="center" wrapText="1"/>
    </xf>
    <xf numFmtId="0" fontId="45" fillId="26" borderId="11" xfId="0" applyFont="1" applyFill="1" applyBorder="1" applyAlignment="1">
      <alignment horizontal="center" vertical="center" wrapText="1"/>
    </xf>
    <xf numFmtId="0" fontId="46" fillId="26" borderId="11" xfId="0" applyFont="1" applyFill="1" applyBorder="1" applyAlignment="1">
      <alignment horizontal="center" vertical="center"/>
    </xf>
    <xf numFmtId="0" fontId="46" fillId="26" borderId="55" xfId="0" applyFont="1" applyFill="1" applyBorder="1" applyAlignment="1">
      <alignment horizontal="center" vertical="center"/>
    </xf>
    <xf numFmtId="0" fontId="45" fillId="0" borderId="42" xfId="0" applyFont="1" applyBorder="1" applyAlignment="1">
      <alignment wrapText="1"/>
    </xf>
    <xf numFmtId="3" fontId="45" fillId="0" borderId="12" xfId="0" applyNumberFormat="1" applyFont="1" applyBorder="1" applyAlignment="1">
      <alignment horizontal="center"/>
    </xf>
    <xf numFmtId="3" fontId="46" fillId="0" borderId="12" xfId="0" applyNumberFormat="1" applyFont="1" applyBorder="1" applyAlignment="1">
      <alignment horizontal="center"/>
    </xf>
    <xf numFmtId="9" fontId="45" fillId="0" borderId="43" xfId="0" applyNumberFormat="1" applyFont="1" applyBorder="1" applyAlignment="1">
      <alignment horizontal="center"/>
    </xf>
    <xf numFmtId="0" fontId="45" fillId="0" borderId="44" xfId="0" applyFont="1" applyBorder="1"/>
    <xf numFmtId="3" fontId="45" fillId="0" borderId="0" xfId="0" applyNumberFormat="1" applyFont="1" applyBorder="1" applyAlignment="1">
      <alignment horizontal="center"/>
    </xf>
    <xf numFmtId="3" fontId="46" fillId="0" borderId="0" xfId="0" applyNumberFormat="1" applyFont="1" applyBorder="1" applyAlignment="1">
      <alignment horizontal="center"/>
    </xf>
    <xf numFmtId="9" fontId="45" fillId="0" borderId="45" xfId="0" applyNumberFormat="1" applyFont="1" applyBorder="1" applyAlignment="1">
      <alignment horizontal="center"/>
    </xf>
    <xf numFmtId="0" fontId="45" fillId="0" borderId="44" xfId="0" applyFont="1" applyBorder="1" applyAlignment="1">
      <alignment wrapText="1"/>
    </xf>
    <xf numFmtId="0" fontId="45" fillId="0" borderId="46" xfId="0" applyFont="1" applyBorder="1" applyAlignment="1">
      <alignment wrapText="1"/>
    </xf>
    <xf numFmtId="3" fontId="45" fillId="0" borderId="13" xfId="0" applyNumberFormat="1" applyFont="1" applyBorder="1" applyAlignment="1">
      <alignment horizontal="center"/>
    </xf>
    <xf numFmtId="3" fontId="46" fillId="0" borderId="13" xfId="0" applyNumberFormat="1" applyFont="1" applyBorder="1" applyAlignment="1">
      <alignment horizontal="center"/>
    </xf>
    <xf numFmtId="9" fontId="45" fillId="0" borderId="47" xfId="0" applyNumberFormat="1" applyFont="1" applyBorder="1" applyAlignment="1">
      <alignment horizontal="center"/>
    </xf>
    <xf numFmtId="0" fontId="46" fillId="0" borderId="54" xfId="0" applyFont="1" applyBorder="1"/>
    <xf numFmtId="3" fontId="46" fillId="0" borderId="11" xfId="0" applyNumberFormat="1" applyFont="1" applyBorder="1" applyAlignment="1">
      <alignment horizontal="center"/>
    </xf>
    <xf numFmtId="9" fontId="45" fillId="0" borderId="55" xfId="0" applyNumberFormat="1" applyFont="1" applyBorder="1" applyAlignment="1">
      <alignment horizontal="center"/>
    </xf>
    <xf numFmtId="0" fontId="45" fillId="0" borderId="54" xfId="0" applyFont="1" applyBorder="1"/>
    <xf numFmtId="3" fontId="45" fillId="0" borderId="11" xfId="0" applyNumberFormat="1" applyFont="1" applyBorder="1" applyAlignment="1">
      <alignment horizontal="center"/>
    </xf>
    <xf numFmtId="0" fontId="4" fillId="0" borderId="0" xfId="0" applyFont="1" applyAlignment="1">
      <alignment horizontal="left" vertical="center"/>
    </xf>
    <xf numFmtId="1" fontId="3" fillId="0" borderId="0" xfId="0" applyNumberFormat="1" applyFont="1"/>
    <xf numFmtId="0" fontId="4" fillId="16" borderId="42" xfId="0" applyFont="1" applyFill="1" applyBorder="1" applyAlignment="1">
      <alignment horizontal="center" vertical="center" wrapText="1"/>
    </xf>
    <xf numFmtId="1" fontId="4" fillId="17" borderId="0" xfId="0" applyNumberFormat="1" applyFont="1" applyFill="1" applyBorder="1" applyAlignment="1">
      <alignment horizontal="center" vertical="center"/>
    </xf>
    <xf numFmtId="0" fontId="4" fillId="17" borderId="44" xfId="0" applyFont="1" applyFill="1" applyBorder="1" applyAlignment="1">
      <alignment vertical="center" wrapText="1"/>
    </xf>
    <xf numFmtId="0" fontId="4" fillId="17" borderId="44" xfId="0" applyFont="1" applyFill="1" applyBorder="1" applyAlignment="1">
      <alignment horizontal="center" vertical="center"/>
    </xf>
    <xf numFmtId="0" fontId="4" fillId="17" borderId="0" xfId="0" applyFont="1" applyFill="1" applyBorder="1" applyAlignment="1">
      <alignment horizontal="center" vertical="center"/>
    </xf>
    <xf numFmtId="0" fontId="4" fillId="17" borderId="45" xfId="0" applyFont="1" applyFill="1" applyBorder="1" applyAlignment="1">
      <alignment horizontal="center" vertical="center"/>
    </xf>
    <xf numFmtId="1" fontId="3" fillId="5" borderId="0" xfId="0" applyNumberFormat="1" applyFont="1" applyFill="1" applyAlignment="1">
      <alignment horizontal="center"/>
    </xf>
    <xf numFmtId="0" fontId="4" fillId="0" borderId="44" xfId="0" applyFont="1" applyFill="1" applyBorder="1" applyAlignment="1">
      <alignment vertical="top" wrapText="1"/>
    </xf>
    <xf numFmtId="164" fontId="3" fillId="0" borderId="44"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45" xfId="0" applyFont="1" applyFill="1" applyBorder="1" applyAlignment="1">
      <alignment horizontal="center" vertical="center"/>
    </xf>
    <xf numFmtId="1" fontId="3" fillId="5" borderId="0" xfId="0" applyNumberFormat="1" applyFont="1" applyFill="1" applyAlignment="1">
      <alignment horizontal="center" vertical="top"/>
    </xf>
    <xf numFmtId="0" fontId="3" fillId="0" borderId="44" xfId="0" applyFont="1" applyFill="1" applyBorder="1" applyAlignment="1">
      <alignment vertical="top" wrapText="1"/>
    </xf>
    <xf numFmtId="164" fontId="3" fillId="0" borderId="0" xfId="1" applyNumberFormat="1" applyFont="1" applyFill="1" applyBorder="1"/>
    <xf numFmtId="9" fontId="3" fillId="0" borderId="0" xfId="0" applyNumberFormat="1" applyFont="1" applyFill="1" applyBorder="1" applyAlignment="1">
      <alignment horizontal="center" vertical="center"/>
    </xf>
    <xf numFmtId="9" fontId="3" fillId="0" borderId="45" xfId="0" applyNumberFormat="1" applyFont="1" applyFill="1" applyBorder="1" applyAlignment="1">
      <alignment horizontal="center" vertical="center"/>
    </xf>
    <xf numFmtId="0" fontId="4" fillId="0" borderId="44" xfId="0" applyFont="1" applyFill="1" applyBorder="1" applyAlignment="1">
      <alignment vertical="top"/>
    </xf>
    <xf numFmtId="3" fontId="3" fillId="0" borderId="0" xfId="0" applyNumberFormat="1" applyFont="1" applyFill="1" applyBorder="1" applyAlignment="1">
      <alignment horizontal="center" vertical="center"/>
    </xf>
    <xf numFmtId="0" fontId="4" fillId="0" borderId="46" xfId="0" applyFont="1" applyFill="1" applyBorder="1" applyAlignment="1">
      <alignment vertical="top"/>
    </xf>
    <xf numFmtId="164" fontId="3" fillId="0" borderId="46" xfId="1"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9" fontId="4" fillId="0" borderId="13" xfId="0" applyNumberFormat="1" applyFont="1" applyFill="1" applyBorder="1" applyAlignment="1">
      <alignment horizontal="center" vertical="center"/>
    </xf>
    <xf numFmtId="9" fontId="4" fillId="0" borderId="47" xfId="0" applyNumberFormat="1" applyFont="1" applyFill="1" applyBorder="1" applyAlignment="1">
      <alignment horizontal="center" vertical="center"/>
    </xf>
    <xf numFmtId="0" fontId="10" fillId="0" borderId="0" xfId="0" applyFont="1" applyAlignment="1">
      <alignment horizontal="left" vertical="center"/>
    </xf>
    <xf numFmtId="0" fontId="0" fillId="0" borderId="1"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 xfId="0" applyFont="1" applyBorder="1" applyAlignment="1">
      <alignment vertical="center" wrapText="1"/>
    </xf>
    <xf numFmtId="0" fontId="0" fillId="0" borderId="18" xfId="0" applyFont="1" applyBorder="1" applyAlignment="1">
      <alignment vertical="center" wrapText="1"/>
    </xf>
    <xf numFmtId="0" fontId="0" fillId="0" borderId="18" xfId="0" applyFont="1" applyBorder="1" applyAlignment="1">
      <alignment horizontal="center" vertical="center" wrapText="1"/>
    </xf>
    <xf numFmtId="0" fontId="44" fillId="0" borderId="0" xfId="0" applyFont="1" applyAlignment="1">
      <alignment horizontal="left" vertical="center"/>
    </xf>
    <xf numFmtId="0" fontId="44" fillId="7" borderId="14" xfId="0" applyFont="1" applyFill="1" applyBorder="1" applyAlignment="1">
      <alignment horizontal="center" vertical="center" wrapText="1"/>
    </xf>
    <xf numFmtId="0" fontId="44" fillId="7" borderId="15" xfId="0" applyFont="1" applyFill="1" applyBorder="1" applyAlignment="1">
      <alignment horizontal="center" vertical="center" wrapText="1"/>
    </xf>
    <xf numFmtId="0" fontId="0" fillId="8" borderId="1" xfId="0" applyFont="1" applyFill="1" applyBorder="1" applyAlignment="1">
      <alignment vertical="center" wrapText="1"/>
    </xf>
    <xf numFmtId="0" fontId="0" fillId="8" borderId="52" xfId="0" applyFont="1" applyFill="1" applyBorder="1" applyAlignment="1">
      <alignment horizontal="center" vertical="center" wrapText="1"/>
    </xf>
    <xf numFmtId="0" fontId="0" fillId="8" borderId="14" xfId="0" applyFont="1" applyFill="1" applyBorder="1" applyAlignment="1">
      <alignment horizontal="center" vertical="center" wrapText="1"/>
    </xf>
    <xf numFmtId="0" fontId="0" fillId="8" borderId="15" xfId="0" applyFont="1" applyFill="1" applyBorder="1" applyAlignment="1">
      <alignment horizontal="center" vertical="center" wrapText="1"/>
    </xf>
    <xf numFmtId="0" fontId="0" fillId="0" borderId="0" xfId="0" applyFont="1" applyAlignment="1">
      <alignment wrapText="1"/>
    </xf>
    <xf numFmtId="0" fontId="44" fillId="9" borderId="16" xfId="0" applyFont="1" applyFill="1" applyBorder="1" applyAlignment="1">
      <alignment horizontal="center" vertical="center" wrapText="1"/>
    </xf>
    <xf numFmtId="0" fontId="0" fillId="0" borderId="18" xfId="0" applyFont="1" applyBorder="1" applyAlignment="1">
      <alignment horizontal="center" vertical="center"/>
    </xf>
    <xf numFmtId="0" fontId="26" fillId="0" borderId="18" xfId="0" applyFont="1" applyBorder="1" applyAlignment="1">
      <alignment vertical="center" wrapText="1"/>
    </xf>
    <xf numFmtId="0" fontId="26" fillId="0" borderId="0" xfId="0" applyFont="1" applyAlignment="1">
      <alignment horizontal="center" vertical="center"/>
    </xf>
    <xf numFmtId="0" fontId="26" fillId="0" borderId="1" xfId="0" applyFont="1" applyBorder="1" applyAlignment="1">
      <alignment vertical="center" wrapText="1"/>
    </xf>
    <xf numFmtId="0" fontId="44" fillId="8" borderId="1" xfId="0" applyFont="1" applyFill="1" applyBorder="1" applyAlignment="1">
      <alignment vertical="center" wrapText="1"/>
    </xf>
    <xf numFmtId="0" fontId="44" fillId="8" borderId="16" xfId="0" applyFont="1" applyFill="1" applyBorder="1" applyAlignment="1">
      <alignment horizontal="center" vertical="center"/>
    </xf>
    <xf numFmtId="0" fontId="44" fillId="8" borderId="1" xfId="0" applyFont="1" applyFill="1" applyBorder="1" applyAlignment="1">
      <alignment horizontal="center" vertical="center"/>
    </xf>
    <xf numFmtId="0" fontId="51" fillId="9" borderId="17" xfId="0" applyFont="1" applyFill="1" applyBorder="1" applyAlignment="1">
      <alignment vertical="center" wrapText="1"/>
    </xf>
    <xf numFmtId="0" fontId="44" fillId="9" borderId="8"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16" xfId="0" applyFont="1" applyBorder="1" applyAlignment="1">
      <alignment vertical="center" wrapText="1"/>
    </xf>
    <xf numFmtId="0" fontId="0" fillId="9" borderId="15" xfId="0" applyFont="1" applyFill="1" applyBorder="1" applyAlignment="1">
      <alignment vertical="center"/>
    </xf>
    <xf numFmtId="0" fontId="44" fillId="9" borderId="15" xfId="0" applyFont="1" applyFill="1" applyBorder="1" applyAlignment="1">
      <alignment horizontal="center" vertical="center"/>
    </xf>
    <xf numFmtId="0" fontId="44" fillId="9" borderId="15" xfId="0" applyFont="1" applyFill="1" applyBorder="1" applyAlignment="1">
      <alignment horizontal="center" vertical="center" wrapText="1"/>
    </xf>
    <xf numFmtId="0" fontId="0" fillId="0" borderId="16" xfId="0" applyFont="1" applyBorder="1" applyAlignment="1">
      <alignment vertical="center"/>
    </xf>
    <xf numFmtId="3" fontId="0" fillId="0" borderId="16" xfId="0" applyNumberFormat="1" applyFont="1" applyBorder="1" applyAlignment="1">
      <alignment horizontal="center" vertical="center"/>
    </xf>
    <xf numFmtId="3" fontId="0" fillId="0" borderId="16" xfId="0" applyNumberFormat="1" applyFont="1" applyBorder="1" applyAlignment="1">
      <alignment horizontal="center" vertical="center" wrapText="1"/>
    </xf>
    <xf numFmtId="0" fontId="26" fillId="0" borderId="0" xfId="0" applyFont="1" applyAlignment="1">
      <alignment vertical="top"/>
    </xf>
    <xf numFmtId="0" fontId="52" fillId="0" borderId="16" xfId="0" applyFont="1" applyBorder="1" applyAlignment="1">
      <alignment horizontal="center" vertical="center" wrapText="1"/>
    </xf>
    <xf numFmtId="0" fontId="26" fillId="0" borderId="0" xfId="0" applyFont="1" applyAlignment="1">
      <alignment horizontal="left" vertical="center"/>
    </xf>
    <xf numFmtId="0" fontId="31" fillId="0" borderId="53" xfId="0" applyFont="1" applyBorder="1" applyAlignment="1">
      <alignment wrapText="1"/>
    </xf>
    <xf numFmtId="0" fontId="31" fillId="0" borderId="0" xfId="0" applyFont="1" applyFill="1" applyBorder="1" applyAlignment="1">
      <alignment wrapText="1"/>
    </xf>
    <xf numFmtId="0" fontId="30" fillId="0" borderId="54" xfId="0" applyFont="1" applyFill="1" applyBorder="1" applyAlignment="1">
      <alignment horizontal="left" wrapText="1"/>
    </xf>
    <xf numFmtId="0" fontId="30" fillId="0" borderId="55" xfId="0" applyFont="1" applyFill="1" applyBorder="1" applyAlignment="1">
      <alignment horizontal="left" wrapText="1"/>
    </xf>
    <xf numFmtId="0" fontId="30" fillId="0" borderId="46" xfId="0" applyFont="1" applyBorder="1" applyAlignment="1">
      <alignment horizontal="center" vertical="center" wrapText="1"/>
    </xf>
    <xf numFmtId="0" fontId="30" fillId="19" borderId="54" xfId="0" applyFont="1" applyFill="1" applyBorder="1" applyAlignment="1">
      <alignment horizontal="left" wrapText="1"/>
    </xf>
    <xf numFmtId="0" fontId="30" fillId="19" borderId="55" xfId="0" applyFont="1" applyFill="1" applyBorder="1" applyAlignment="1">
      <alignment horizontal="left" wrapText="1"/>
    </xf>
    <xf numFmtId="0" fontId="30" fillId="0" borderId="54" xfId="0" applyFont="1" applyBorder="1" applyAlignment="1">
      <alignment horizontal="left" wrapText="1"/>
    </xf>
    <xf numFmtId="0" fontId="30" fillId="0" borderId="55" xfId="0" applyFont="1" applyBorder="1" applyAlignment="1">
      <alignment horizontal="left" wrapText="1"/>
    </xf>
    <xf numFmtId="0" fontId="45" fillId="0" borderId="0" xfId="0" applyFont="1"/>
    <xf numFmtId="0" fontId="45" fillId="0" borderId="0" xfId="3" applyFont="1"/>
    <xf numFmtId="0" fontId="44" fillId="0" borderId="2" xfId="0" applyFont="1" applyBorder="1" applyAlignment="1">
      <alignment horizontal="center" vertical="center"/>
    </xf>
    <xf numFmtId="0" fontId="44" fillId="0" borderId="10"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9" xfId="0" applyFont="1" applyBorder="1" applyAlignment="1">
      <alignment horizontal="center" vertical="center"/>
    </xf>
    <xf numFmtId="0" fontId="44" fillId="0" borderId="7" xfId="0" applyFont="1" applyBorder="1" applyAlignment="1">
      <alignment horizontal="center" vertical="center"/>
    </xf>
    <xf numFmtId="0" fontId="44" fillId="0" borderId="0" xfId="0" applyFont="1" applyAlignment="1">
      <alignment horizontal="center"/>
    </xf>
    <xf numFmtId="0" fontId="10" fillId="0" borderId="12" xfId="0" applyFont="1" applyBorder="1" applyAlignment="1">
      <alignment horizontal="left" vertical="center" wrapText="1"/>
    </xf>
    <xf numFmtId="0" fontId="10" fillId="0" borderId="0" xfId="0" applyFont="1" applyAlignment="1">
      <alignment horizontal="left" vertical="center" wrapText="1"/>
    </xf>
    <xf numFmtId="0" fontId="46" fillId="0" borderId="0" xfId="0" applyFont="1" applyFill="1" applyAlignment="1">
      <alignment horizontal="left" vertical="center" wrapText="1"/>
    </xf>
    <xf numFmtId="0" fontId="47" fillId="0" borderId="0" xfId="0" applyFont="1" applyAlignment="1">
      <alignment horizontal="center"/>
    </xf>
    <xf numFmtId="0" fontId="10" fillId="0" borderId="0" xfId="0" applyFont="1" applyBorder="1" applyAlignment="1">
      <alignment horizontal="center" vertical="center" wrapText="1"/>
    </xf>
    <xf numFmtId="0" fontId="10" fillId="0" borderId="0" xfId="0" applyFont="1" applyAlignment="1">
      <alignment horizontal="center" vertical="center"/>
    </xf>
    <xf numFmtId="0" fontId="34"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3" fontId="18" fillId="10" borderId="10" xfId="1" applyNumberFormat="1" applyFont="1" applyFill="1" applyBorder="1" applyAlignment="1">
      <alignment horizontal="center" vertical="center" wrapText="1"/>
    </xf>
    <xf numFmtId="3" fontId="18" fillId="10" borderId="3" xfId="1" applyNumberFormat="1" applyFont="1" applyFill="1" applyBorder="1" applyAlignment="1">
      <alignment horizontal="center" vertical="center" wrapText="1"/>
    </xf>
    <xf numFmtId="0" fontId="19" fillId="5" borderId="36" xfId="0" applyFont="1" applyFill="1" applyBorder="1" applyAlignment="1">
      <alignment horizontal="center" vertical="center"/>
    </xf>
    <xf numFmtId="0" fontId="19" fillId="5" borderId="38" xfId="0" applyFont="1" applyFill="1" applyBorder="1" applyAlignment="1">
      <alignment horizontal="center" vertical="center"/>
    </xf>
    <xf numFmtId="0" fontId="19" fillId="5" borderId="41" xfId="0" applyFont="1" applyFill="1" applyBorder="1" applyAlignment="1">
      <alignment horizontal="left" vertical="top"/>
    </xf>
    <xf numFmtId="0" fontId="19" fillId="5" borderId="11" xfId="0" applyFont="1" applyFill="1" applyBorder="1" applyAlignment="1">
      <alignment horizontal="left" vertical="top"/>
    </xf>
    <xf numFmtId="0" fontId="17" fillId="5" borderId="2"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0" xfId="0" applyFont="1" applyFill="1" applyBorder="1" applyAlignment="1">
      <alignment horizontal="center" vertical="center"/>
    </xf>
    <xf numFmtId="164" fontId="18" fillId="5" borderId="10" xfId="1" applyNumberFormat="1" applyFont="1" applyFill="1" applyBorder="1" applyAlignment="1">
      <alignment horizontal="center" vertical="center" wrapText="1"/>
    </xf>
    <xf numFmtId="164" fontId="18" fillId="5" borderId="0" xfId="1" applyNumberFormat="1" applyFont="1" applyFill="1" applyBorder="1" applyAlignment="1">
      <alignment horizontal="center" vertical="center" wrapText="1"/>
    </xf>
    <xf numFmtId="0" fontId="18" fillId="3" borderId="4" xfId="0" applyFont="1" applyFill="1" applyBorder="1" applyAlignment="1">
      <alignment horizontal="left" vertical="center"/>
    </xf>
    <xf numFmtId="0" fontId="18" fillId="3" borderId="0" xfId="0" applyFont="1" applyFill="1" applyBorder="1" applyAlignment="1">
      <alignment horizontal="left" vertical="center"/>
    </xf>
    <xf numFmtId="0" fontId="18" fillId="5" borderId="41" xfId="0" applyFont="1" applyFill="1" applyBorder="1" applyAlignment="1">
      <alignment horizontal="left" vertical="center"/>
    </xf>
    <xf numFmtId="0" fontId="18" fillId="5" borderId="11" xfId="0" applyFont="1" applyFill="1" applyBorder="1" applyAlignment="1">
      <alignment horizontal="left" vertical="center"/>
    </xf>
    <xf numFmtId="0" fontId="18" fillId="5" borderId="6" xfId="0" applyFont="1" applyFill="1" applyBorder="1" applyAlignment="1">
      <alignment horizontal="left" vertical="center"/>
    </xf>
    <xf numFmtId="0" fontId="18" fillId="5" borderId="9" xfId="0" applyFont="1" applyFill="1" applyBorder="1" applyAlignment="1">
      <alignment horizontal="left" vertical="center"/>
    </xf>
    <xf numFmtId="1" fontId="38" fillId="0" borderId="12" xfId="0" applyNumberFormat="1" applyFont="1" applyBorder="1" applyAlignment="1">
      <alignment horizontal="justify" vertical="center" wrapText="1"/>
    </xf>
    <xf numFmtId="1" fontId="38" fillId="0" borderId="0" xfId="0" applyNumberFormat="1" applyFont="1" applyBorder="1" applyAlignment="1">
      <alignment vertical="center" wrapText="1"/>
    </xf>
    <xf numFmtId="0" fontId="44" fillId="0" borderId="0" xfId="0" applyFont="1" applyAlignment="1">
      <alignment horizontal="center" vertical="center" wrapText="1"/>
    </xf>
    <xf numFmtId="0" fontId="23" fillId="0" borderId="48" xfId="0" applyFont="1" applyBorder="1" applyAlignment="1">
      <alignment vertical="center" wrapText="1"/>
    </xf>
    <xf numFmtId="0" fontId="23" fillId="0" borderId="14" xfId="0" applyFont="1" applyBorder="1" applyAlignment="1">
      <alignment vertical="center" wrapText="1"/>
    </xf>
    <xf numFmtId="0" fontId="21" fillId="0" borderId="48" xfId="0" applyFont="1" applyBorder="1" applyAlignment="1">
      <alignment horizontal="center" vertical="center" wrapText="1"/>
    </xf>
    <xf numFmtId="0" fontId="21" fillId="0" borderId="14" xfId="0" applyFont="1" applyBorder="1" applyAlignment="1">
      <alignment horizontal="center" vertical="center" wrapText="1"/>
    </xf>
    <xf numFmtId="0" fontId="21" fillId="9" borderId="48"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3" fillId="0" borderId="50" xfId="0" applyFont="1" applyBorder="1" applyAlignment="1">
      <alignment vertical="center" wrapText="1"/>
    </xf>
    <xf numFmtId="0" fontId="23" fillId="0" borderId="58" xfId="0" applyFont="1" applyBorder="1" applyAlignment="1">
      <alignment vertical="center" wrapText="1"/>
    </xf>
    <xf numFmtId="0" fontId="5" fillId="0" borderId="0" xfId="0" applyFont="1" applyAlignment="1">
      <alignment horizontal="center" vertical="center"/>
    </xf>
    <xf numFmtId="0" fontId="24" fillId="23" borderId="15" xfId="0" applyFont="1" applyFill="1" applyBorder="1" applyAlignment="1">
      <alignment horizontal="center" vertical="center" wrapText="1"/>
    </xf>
    <xf numFmtId="0" fontId="25" fillId="0" borderId="5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6" xfId="0" applyFont="1" applyBorder="1" applyAlignment="1">
      <alignment horizontal="center" vertical="center" wrapText="1"/>
    </xf>
    <xf numFmtId="0" fontId="25" fillId="8" borderId="50" xfId="0" applyFont="1" applyFill="1" applyBorder="1" applyAlignment="1">
      <alignment horizontal="center" vertical="center" wrapText="1"/>
    </xf>
    <xf numFmtId="0" fontId="25" fillId="8" borderId="58"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25" fillId="8" borderId="57"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6" fillId="14" borderId="58" xfId="0" applyFont="1" applyFill="1" applyBorder="1" applyAlignment="1">
      <alignment horizontal="center" vertical="center" wrapText="1"/>
    </xf>
    <xf numFmtId="0" fontId="6" fillId="0" borderId="50" xfId="0" applyFont="1" applyBorder="1" applyAlignment="1">
      <alignment horizontal="center" vertical="center" wrapText="1"/>
    </xf>
    <xf numFmtId="0" fontId="6" fillId="0" borderId="5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8" xfId="0" applyFont="1" applyBorder="1" applyAlignment="1">
      <alignment horizontal="center" vertical="center" wrapText="1"/>
    </xf>
    <xf numFmtId="0" fontId="4" fillId="25" borderId="48" xfId="0" applyFont="1" applyFill="1" applyBorder="1" applyAlignment="1">
      <alignment horizontal="left" vertical="center" wrapText="1"/>
    </xf>
    <xf numFmtId="0" fontId="4" fillId="25" borderId="15" xfId="0" applyFont="1" applyFill="1" applyBorder="1" applyAlignment="1">
      <alignment horizontal="left" vertical="center" wrapText="1"/>
    </xf>
    <xf numFmtId="0" fontId="4" fillId="25" borderId="14" xfId="0" applyFont="1" applyFill="1" applyBorder="1" applyAlignment="1">
      <alignment horizontal="left" vertical="center" wrapText="1"/>
    </xf>
    <xf numFmtId="0" fontId="23" fillId="0" borderId="0" xfId="0" applyFont="1" applyAlignment="1">
      <alignment horizontal="left" vertical="center" wrapText="1"/>
    </xf>
    <xf numFmtId="0" fontId="44" fillId="0" borderId="0" xfId="0" applyFont="1" applyAlignment="1">
      <alignment horizontal="center" vertical="center"/>
    </xf>
    <xf numFmtId="0" fontId="23" fillId="0" borderId="0" xfId="0" applyFont="1" applyAlignment="1">
      <alignment vertical="center" wrapText="1"/>
    </xf>
    <xf numFmtId="0" fontId="4" fillId="16" borderId="42" xfId="0" applyFont="1" applyFill="1" applyBorder="1" applyAlignment="1">
      <alignment horizontal="center" vertical="center"/>
    </xf>
    <xf numFmtId="0" fontId="4" fillId="16" borderId="12" xfId="0" applyFont="1" applyFill="1" applyBorder="1" applyAlignment="1">
      <alignment horizontal="center" vertical="center"/>
    </xf>
    <xf numFmtId="0" fontId="4" fillId="16" borderId="43" xfId="0" applyFont="1" applyFill="1" applyBorder="1" applyAlignment="1">
      <alignment horizontal="center" vertical="center"/>
    </xf>
    <xf numFmtId="9" fontId="3" fillId="0" borderId="0" xfId="0" applyNumberFormat="1" applyFont="1" applyFill="1" applyBorder="1" applyAlignment="1">
      <alignment horizontal="center" vertical="center"/>
    </xf>
    <xf numFmtId="9" fontId="3" fillId="0" borderId="45" xfId="0" applyNumberFormat="1" applyFont="1" applyFill="1" applyBorder="1" applyAlignment="1">
      <alignment horizontal="center" vertical="center"/>
    </xf>
    <xf numFmtId="3" fontId="0" fillId="0" borderId="50" xfId="0" applyNumberFormat="1" applyFont="1" applyBorder="1" applyAlignment="1">
      <alignment horizontal="center" vertical="center" wrapText="1"/>
    </xf>
    <xf numFmtId="3" fontId="0" fillId="0" borderId="51" xfId="0"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44" fillId="9" borderId="19" xfId="0" applyFont="1" applyFill="1" applyBorder="1" applyAlignment="1">
      <alignment horizontal="center" vertical="center"/>
    </xf>
    <xf numFmtId="0" fontId="44" fillId="9" borderId="8" xfId="0" applyFont="1" applyFill="1" applyBorder="1" applyAlignment="1">
      <alignment horizontal="center" vertical="center"/>
    </xf>
    <xf numFmtId="0" fontId="44" fillId="9" borderId="17" xfId="0" applyFont="1" applyFill="1" applyBorder="1" applyAlignment="1">
      <alignment horizontal="center" vertical="center"/>
    </xf>
    <xf numFmtId="0" fontId="44" fillId="9" borderId="18"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0" xfId="0" applyFont="1" applyFill="1" applyAlignment="1">
      <alignment horizontal="center" vertical="center" wrapText="1"/>
    </xf>
    <xf numFmtId="0" fontId="44" fillId="9" borderId="16" xfId="0" applyFont="1" applyFill="1" applyBorder="1" applyAlignment="1">
      <alignment horizontal="center" vertical="center" wrapText="1"/>
    </xf>
    <xf numFmtId="0" fontId="2" fillId="0" borderId="0" xfId="0" applyFont="1" applyAlignment="1">
      <alignment vertical="center" wrapText="1"/>
    </xf>
    <xf numFmtId="0" fontId="44" fillId="9" borderId="8" xfId="0" applyFont="1" applyFill="1" applyBorder="1" applyAlignment="1">
      <alignment horizontal="center" vertical="center" wrapText="1"/>
    </xf>
    <xf numFmtId="0" fontId="44" fillId="9" borderId="8" xfId="0" applyFont="1" applyFill="1" applyBorder="1" applyAlignment="1">
      <alignment vertical="center" wrapText="1"/>
    </xf>
    <xf numFmtId="0" fontId="44" fillId="9" borderId="16" xfId="0" applyFont="1" applyFill="1" applyBorder="1" applyAlignment="1">
      <alignment vertical="center" wrapText="1"/>
    </xf>
    <xf numFmtId="0" fontId="0" fillId="0" borderId="8" xfId="0" applyFont="1" applyBorder="1" applyAlignment="1">
      <alignment vertical="center" wrapText="1"/>
    </xf>
    <xf numFmtId="0" fontId="0" fillId="0" borderId="16" xfId="0" applyFont="1" applyBorder="1" applyAlignment="1">
      <alignment vertical="center" wrapText="1"/>
    </xf>
    <xf numFmtId="0" fontId="0" fillId="0" borderId="8"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Alignment="1">
      <alignment horizontal="left" vertical="top" wrapText="1"/>
    </xf>
    <xf numFmtId="0" fontId="30" fillId="0" borderId="26"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39"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54" xfId="0" applyFont="1" applyBorder="1" applyAlignment="1">
      <alignment horizontal="center" wrapText="1"/>
    </xf>
    <xf numFmtId="0" fontId="31" fillId="0" borderId="55" xfId="0" applyFont="1" applyBorder="1" applyAlignment="1">
      <alignment horizontal="center" wrapText="1"/>
    </xf>
    <xf numFmtId="0" fontId="27" fillId="6" borderId="54" xfId="0" applyFont="1" applyFill="1" applyBorder="1" applyAlignment="1">
      <alignment horizontal="center" vertical="center"/>
    </xf>
    <xf numFmtId="0" fontId="27" fillId="6" borderId="11" xfId="0" applyFont="1" applyFill="1" applyBorder="1" applyAlignment="1">
      <alignment horizontal="center" vertical="center"/>
    </xf>
    <xf numFmtId="0" fontId="27" fillId="6" borderId="55" xfId="0" applyFont="1" applyFill="1" applyBorder="1" applyAlignment="1">
      <alignment horizontal="center" vertical="center"/>
    </xf>
    <xf numFmtId="0" fontId="28" fillId="6" borderId="54" xfId="0" applyFont="1" applyFill="1" applyBorder="1" applyAlignment="1">
      <alignment horizontal="center" vertical="center"/>
    </xf>
    <xf numFmtId="0" fontId="28" fillId="6" borderId="55" xfId="0" applyFont="1" applyFill="1" applyBorder="1" applyAlignment="1">
      <alignment horizontal="center" vertical="center"/>
    </xf>
    <xf numFmtId="0" fontId="30" fillId="0" borderId="54" xfId="0" applyFont="1" applyFill="1" applyBorder="1" applyAlignment="1">
      <alignment horizontal="left" wrapText="1"/>
    </xf>
    <xf numFmtId="0" fontId="30" fillId="0" borderId="55" xfId="0" applyFont="1" applyFill="1" applyBorder="1" applyAlignment="1">
      <alignment horizontal="left" wrapText="1"/>
    </xf>
    <xf numFmtId="0" fontId="30" fillId="19" borderId="54" xfId="0" applyFont="1" applyFill="1" applyBorder="1" applyAlignment="1">
      <alignment horizontal="left"/>
    </xf>
    <xf numFmtId="0" fontId="30" fillId="19" borderId="55" xfId="0" applyFont="1" applyFill="1" applyBorder="1" applyAlignment="1">
      <alignment horizontal="left"/>
    </xf>
    <xf numFmtId="0" fontId="30" fillId="0" borderId="54" xfId="0" applyFont="1" applyFill="1" applyBorder="1" applyAlignment="1">
      <alignment horizontal="left"/>
    </xf>
    <xf numFmtId="0" fontId="30" fillId="0" borderId="11" xfId="0" applyFont="1" applyFill="1" applyBorder="1" applyAlignment="1">
      <alignment horizontal="left"/>
    </xf>
    <xf numFmtId="0" fontId="30" fillId="0" borderId="55" xfId="0" applyFont="1" applyFill="1" applyBorder="1" applyAlignment="1">
      <alignment horizontal="left"/>
    </xf>
  </cellXfs>
  <cellStyles count="4">
    <cellStyle name="Lien hypertexte" xfId="3" builtinId="8"/>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2"/>
  <sheetViews>
    <sheetView showGridLines="0" tabSelected="1" zoomScaleNormal="100" workbookViewId="0">
      <selection activeCell="D12" sqref="D12"/>
    </sheetView>
  </sheetViews>
  <sheetFormatPr baseColWidth="10" defaultRowHeight="15"/>
  <cols>
    <col min="1" max="1" width="6.140625" customWidth="1"/>
  </cols>
  <sheetData>
    <row r="2" spans="2:11" ht="15.75" thickBot="1"/>
    <row r="3" spans="2:11">
      <c r="B3" s="390" t="s">
        <v>475</v>
      </c>
      <c r="C3" s="391"/>
      <c r="D3" s="391"/>
      <c r="E3" s="391"/>
      <c r="F3" s="391"/>
      <c r="G3" s="391"/>
      <c r="H3" s="391"/>
      <c r="I3" s="391"/>
      <c r="J3" s="391"/>
      <c r="K3" s="392"/>
    </row>
    <row r="4" spans="2:11">
      <c r="B4" s="393"/>
      <c r="C4" s="394"/>
      <c r="D4" s="394"/>
      <c r="E4" s="394"/>
      <c r="F4" s="394"/>
      <c r="G4" s="394"/>
      <c r="H4" s="394"/>
      <c r="I4" s="394"/>
      <c r="J4" s="394"/>
      <c r="K4" s="395"/>
    </row>
    <row r="5" spans="2:11" ht="15.75" thickBot="1">
      <c r="B5" s="396"/>
      <c r="C5" s="397"/>
      <c r="D5" s="397"/>
      <c r="E5" s="397"/>
      <c r="F5" s="397"/>
      <c r="G5" s="397"/>
      <c r="H5" s="397"/>
      <c r="I5" s="397"/>
      <c r="J5" s="397"/>
      <c r="K5" s="398"/>
    </row>
    <row r="6" spans="2:11">
      <c r="B6" s="388"/>
      <c r="C6" s="388"/>
      <c r="D6" s="388"/>
      <c r="E6" s="388"/>
      <c r="F6" s="388"/>
      <c r="G6" s="388"/>
      <c r="H6" s="388"/>
      <c r="I6" s="388"/>
      <c r="J6" s="388"/>
    </row>
    <row r="7" spans="2:11">
      <c r="B7" s="389" t="s">
        <v>465</v>
      </c>
      <c r="C7" s="388"/>
      <c r="D7" s="388"/>
      <c r="E7" s="388"/>
      <c r="F7" s="388"/>
      <c r="G7" s="388"/>
      <c r="H7" s="388"/>
      <c r="I7" s="388"/>
      <c r="J7" s="388"/>
    </row>
    <row r="8" spans="2:11">
      <c r="B8" s="389" t="s">
        <v>466</v>
      </c>
      <c r="C8" s="388"/>
      <c r="D8" s="388"/>
      <c r="E8" s="388"/>
      <c r="F8" s="388"/>
      <c r="G8" s="388"/>
      <c r="H8" s="388"/>
      <c r="I8" s="388"/>
      <c r="J8" s="388"/>
    </row>
    <row r="9" spans="2:11">
      <c r="B9" s="389" t="s">
        <v>467</v>
      </c>
      <c r="C9" s="388"/>
      <c r="D9" s="388"/>
      <c r="E9" s="388"/>
      <c r="F9" s="388"/>
      <c r="G9" s="388"/>
      <c r="H9" s="388"/>
      <c r="I9" s="388"/>
      <c r="J9" s="388"/>
    </row>
    <row r="10" spans="2:11">
      <c r="B10" s="389" t="s">
        <v>468</v>
      </c>
      <c r="C10" s="388"/>
      <c r="D10" s="388"/>
      <c r="E10" s="388"/>
      <c r="F10" s="388"/>
      <c r="G10" s="388"/>
      <c r="H10" s="388"/>
      <c r="I10" s="388"/>
      <c r="J10" s="388"/>
    </row>
    <row r="11" spans="2:11">
      <c r="B11" s="389" t="s">
        <v>469</v>
      </c>
      <c r="C11" s="388"/>
      <c r="D11" s="388"/>
      <c r="E11" s="388"/>
      <c r="F11" s="388"/>
      <c r="G11" s="388"/>
      <c r="H11" s="388"/>
      <c r="I11" s="388"/>
      <c r="J11" s="388"/>
    </row>
    <row r="12" spans="2:11">
      <c r="B12" s="389" t="s">
        <v>237</v>
      </c>
      <c r="C12" s="388"/>
      <c r="D12" s="388"/>
      <c r="E12" s="388"/>
      <c r="F12" s="388"/>
      <c r="G12" s="388"/>
      <c r="H12" s="388"/>
      <c r="I12" s="388"/>
      <c r="J12" s="388"/>
    </row>
    <row r="13" spans="2:11">
      <c r="B13" s="389" t="s">
        <v>470</v>
      </c>
      <c r="C13" s="388"/>
      <c r="D13" s="388"/>
      <c r="E13" s="388"/>
      <c r="F13" s="388"/>
      <c r="G13" s="388"/>
      <c r="H13" s="388"/>
      <c r="I13" s="388"/>
      <c r="J13" s="388"/>
    </row>
    <row r="14" spans="2:11">
      <c r="B14" s="389" t="s">
        <v>450</v>
      </c>
      <c r="C14" s="388"/>
      <c r="D14" s="388"/>
      <c r="E14" s="388"/>
      <c r="F14" s="388"/>
      <c r="G14" s="388"/>
      <c r="H14" s="388"/>
      <c r="I14" s="388"/>
      <c r="J14" s="388"/>
    </row>
    <row r="15" spans="2:11">
      <c r="B15" s="389" t="s">
        <v>471</v>
      </c>
      <c r="C15" s="388"/>
      <c r="D15" s="388"/>
      <c r="E15" s="388"/>
      <c r="F15" s="388"/>
      <c r="G15" s="388"/>
      <c r="H15" s="388"/>
      <c r="I15" s="388"/>
      <c r="J15" s="388"/>
    </row>
    <row r="16" spans="2:11">
      <c r="B16" s="389" t="s">
        <v>458</v>
      </c>
      <c r="C16" s="388"/>
      <c r="D16" s="388"/>
      <c r="E16" s="388"/>
      <c r="F16" s="388"/>
      <c r="G16" s="388"/>
      <c r="H16" s="388"/>
      <c r="I16" s="388"/>
      <c r="J16" s="388"/>
    </row>
    <row r="17" spans="2:10">
      <c r="B17" s="389" t="s">
        <v>459</v>
      </c>
      <c r="C17" s="388"/>
      <c r="D17" s="388"/>
      <c r="E17" s="388"/>
      <c r="F17" s="388"/>
      <c r="G17" s="388"/>
      <c r="H17" s="388"/>
      <c r="I17" s="388"/>
      <c r="J17" s="388"/>
    </row>
    <row r="18" spans="2:10">
      <c r="B18" s="389" t="s">
        <v>472</v>
      </c>
      <c r="C18" s="388"/>
      <c r="D18" s="388"/>
      <c r="E18" s="388"/>
      <c r="F18" s="388"/>
      <c r="G18" s="388"/>
      <c r="H18" s="388"/>
      <c r="I18" s="388"/>
      <c r="J18" s="388"/>
    </row>
    <row r="19" spans="2:10">
      <c r="B19" s="389" t="s">
        <v>473</v>
      </c>
      <c r="C19" s="388"/>
      <c r="D19" s="388"/>
      <c r="E19" s="388"/>
      <c r="F19" s="388"/>
      <c r="G19" s="388"/>
      <c r="H19" s="388"/>
      <c r="I19" s="388"/>
      <c r="J19" s="388"/>
    </row>
    <row r="20" spans="2:10">
      <c r="B20" s="389" t="s">
        <v>474</v>
      </c>
      <c r="C20" s="388"/>
      <c r="D20" s="388"/>
      <c r="E20" s="388"/>
      <c r="F20" s="388"/>
      <c r="G20" s="388"/>
      <c r="H20" s="388"/>
      <c r="I20" s="388"/>
      <c r="J20" s="388"/>
    </row>
    <row r="21" spans="2:10">
      <c r="B21" s="389" t="s">
        <v>464</v>
      </c>
      <c r="C21" s="388"/>
      <c r="D21" s="388"/>
      <c r="E21" s="388"/>
      <c r="F21" s="388"/>
      <c r="G21" s="388"/>
      <c r="H21" s="388"/>
      <c r="I21" s="388"/>
      <c r="J21" s="388"/>
    </row>
    <row r="22" spans="2:10">
      <c r="B22" s="389" t="s">
        <v>66</v>
      </c>
      <c r="C22" s="388"/>
      <c r="D22" s="388"/>
      <c r="E22" s="388"/>
      <c r="F22" s="388"/>
      <c r="G22" s="388"/>
      <c r="H22" s="388"/>
      <c r="I22" s="388"/>
      <c r="J22" s="388"/>
    </row>
    <row r="23" spans="2:10">
      <c r="B23" s="389" t="s">
        <v>205</v>
      </c>
      <c r="C23" s="388"/>
      <c r="D23" s="388"/>
      <c r="E23" s="388"/>
      <c r="F23" s="388"/>
      <c r="G23" s="388"/>
      <c r="H23" s="388"/>
      <c r="I23" s="388"/>
      <c r="J23" s="388"/>
    </row>
    <row r="24" spans="2:10">
      <c r="B24" s="389" t="s">
        <v>460</v>
      </c>
      <c r="C24" s="388"/>
      <c r="D24" s="388"/>
      <c r="E24" s="388"/>
      <c r="F24" s="388"/>
      <c r="G24" s="388"/>
      <c r="H24" s="388"/>
      <c r="I24" s="388"/>
      <c r="J24" s="388"/>
    </row>
    <row r="25" spans="2:10">
      <c r="B25" s="389" t="s">
        <v>461</v>
      </c>
      <c r="C25" s="388"/>
      <c r="D25" s="388"/>
      <c r="E25" s="388"/>
      <c r="F25" s="388"/>
      <c r="G25" s="388"/>
      <c r="H25" s="388"/>
      <c r="I25" s="388"/>
      <c r="J25" s="388"/>
    </row>
    <row r="26" spans="2:10">
      <c r="B26" s="389" t="s">
        <v>463</v>
      </c>
      <c r="C26" s="388"/>
      <c r="D26" s="388"/>
      <c r="E26" s="388"/>
      <c r="F26" s="388"/>
      <c r="G26" s="388"/>
      <c r="H26" s="388"/>
      <c r="I26" s="388"/>
      <c r="J26" s="388"/>
    </row>
    <row r="27" spans="2:10">
      <c r="B27" s="389" t="s">
        <v>462</v>
      </c>
      <c r="C27" s="388"/>
      <c r="D27" s="388"/>
      <c r="E27" s="388"/>
      <c r="F27" s="388"/>
      <c r="G27" s="388"/>
      <c r="H27" s="388"/>
      <c r="I27" s="388"/>
      <c r="J27" s="388"/>
    </row>
    <row r="28" spans="2:10">
      <c r="B28" s="389" t="s">
        <v>457</v>
      </c>
      <c r="C28" s="388"/>
      <c r="D28" s="388"/>
      <c r="E28" s="388"/>
      <c r="F28" s="388"/>
      <c r="G28" s="388"/>
      <c r="H28" s="388"/>
      <c r="I28" s="388"/>
      <c r="J28" s="388"/>
    </row>
    <row r="29" spans="2:10">
      <c r="B29" s="388"/>
      <c r="C29" s="388"/>
      <c r="D29" s="388"/>
      <c r="E29" s="388"/>
      <c r="F29" s="388"/>
      <c r="G29" s="388"/>
      <c r="H29" s="388"/>
      <c r="I29" s="388"/>
      <c r="J29" s="388"/>
    </row>
    <row r="30" spans="2:10">
      <c r="B30" s="388"/>
      <c r="C30" s="388"/>
      <c r="D30" s="388"/>
      <c r="E30" s="388"/>
      <c r="F30" s="388"/>
      <c r="G30" s="388"/>
      <c r="H30" s="388"/>
      <c r="I30" s="388"/>
      <c r="J30" s="388"/>
    </row>
    <row r="31" spans="2:10">
      <c r="B31" s="388"/>
      <c r="C31" s="388"/>
      <c r="D31" s="388"/>
      <c r="E31" s="388"/>
      <c r="F31" s="388"/>
      <c r="G31" s="388"/>
      <c r="H31" s="388"/>
      <c r="I31" s="388"/>
      <c r="J31" s="388"/>
    </row>
    <row r="32" spans="2:10">
      <c r="B32" s="388"/>
      <c r="C32" s="388"/>
      <c r="D32" s="388"/>
      <c r="E32" s="388"/>
      <c r="F32" s="388"/>
      <c r="G32" s="388"/>
      <c r="H32" s="388"/>
      <c r="I32" s="388"/>
      <c r="J32" s="388"/>
    </row>
  </sheetData>
  <mergeCells count="1">
    <mergeCell ref="B3:K5"/>
  </mergeCells>
  <hyperlinks>
    <hyperlink ref="B8" location="'Effort financier 2017'!A1" display="Effort financier de l'Etat en 2017, en M€"/>
    <hyperlink ref="B9" location="'APD par secteurs'!A1" display="APD par secteurs"/>
    <hyperlink ref="B10" location="'Prévisions 2019'!A1" display="Prévisions 2019"/>
    <hyperlink ref="B11" location="'Canaux de transmission de l''APD'!A1" display="Canaux de transmission de l''APD"/>
    <hyperlink ref="B12" location="'Type d''instruments du bilatéral'!A1" display="Type d''instruments du bilatéral"/>
    <hyperlink ref="B13" location="FSD!A1" display="FSD"/>
    <hyperlink ref="B14" location="'Ressources de l''AFD'!A1" display="Ressources de l''AFD"/>
    <hyperlink ref="B15" location="'Ressources de l''AFD (Etat)'!A1" display="Ressources de l''AFD (Etat)"/>
    <hyperlink ref="B16" location="'Activité opérationnelle de AFD'!A1" display="Activité opérationnelle de AFD"/>
    <hyperlink ref="B17" location="'Réalisations 2016-2017 de l''AFD'!A1" display="Réalisations 2016-2017 de l'AFD"/>
    <hyperlink ref="B18" location="'Budget et APD'!A1" display="Budget et APD"/>
    <hyperlink ref="B19" location="'P851'!A1" display="P851"/>
    <hyperlink ref="B20" location="'P853'!A1" display="P853"/>
    <hyperlink ref="B21" location="'P852'!A1" display="P852"/>
    <hyperlink ref="B22" location="'annulations de dettes'!A1" display="annulations de dettes"/>
    <hyperlink ref="B23" location="'Nature annulations et rééchelon'!A1" display="Nature annulations et rééchelon"/>
    <hyperlink ref="B24" location="'Annulations multilatérales'!A1" display="Annulations multilatérales"/>
    <hyperlink ref="B25" location="'Annulations bilatérales'!A1" display="Annulations bilatérales"/>
    <hyperlink ref="B26" location="'APD collectivités territoriales'!A1" display="APD collectivités territoriales"/>
    <hyperlink ref="B27" location="'Effort financier partenariat'!A1" display="Effort financier partenariat"/>
    <hyperlink ref="B28" location="'Effort financier revenus'!A1" display="Effort financier revenus"/>
    <hyperlink ref="B7" location="'APD par pays'!A1" display="Les principaux pays bénéficiaires de l'APD française (APD brute, en M€)"/>
  </hyperlinks>
  <printOptions horizontalCentered="1"/>
  <pageMargins left="0.70866141732283472" right="0.70866141732283472" top="0.74803149606299213" bottom="0.74803149606299213" header="0.31496062992125984" footer="0.31496062992125984"/>
  <pageSetup paperSize="9" scale="77" orientation="landscape" horizontalDpi="1200" verticalDpi="1200" r:id="rId1"/>
  <headerFooter>
    <oddHeader>&amp;C&amp;"-,Gras"Document de politique transversale (DPT) - "Politique française en faveur du développement"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election sqref="A1:G1"/>
    </sheetView>
  </sheetViews>
  <sheetFormatPr baseColWidth="10" defaultRowHeight="15"/>
  <sheetData>
    <row r="1" spans="1:7">
      <c r="A1" s="438" t="s">
        <v>386</v>
      </c>
      <c r="B1" s="438"/>
      <c r="C1" s="438"/>
      <c r="D1" s="438"/>
      <c r="E1" s="438"/>
      <c r="F1" s="438"/>
      <c r="G1" s="438"/>
    </row>
    <row r="2" spans="1:7">
      <c r="A2" s="187"/>
    </row>
    <row r="3" spans="1:7" ht="15.75" thickBot="1">
      <c r="A3" s="188"/>
      <c r="B3" s="440" t="s">
        <v>283</v>
      </c>
      <c r="C3" s="441"/>
      <c r="D3" s="440" t="s">
        <v>175</v>
      </c>
      <c r="E3" s="441"/>
      <c r="F3" s="440" t="s">
        <v>284</v>
      </c>
      <c r="G3" s="442"/>
    </row>
    <row r="4" spans="1:7" ht="27">
      <c r="A4" s="189" t="s">
        <v>285</v>
      </c>
      <c r="B4" s="443" t="s">
        <v>286</v>
      </c>
      <c r="C4" s="443" t="s">
        <v>287</v>
      </c>
      <c r="D4" s="443" t="s">
        <v>286</v>
      </c>
      <c r="E4" s="443" t="s">
        <v>287</v>
      </c>
      <c r="F4" s="443" t="s">
        <v>286</v>
      </c>
      <c r="G4" s="445" t="s">
        <v>287</v>
      </c>
    </row>
    <row r="5" spans="1:7" ht="18.75" thickBot="1">
      <c r="A5" s="190" t="s">
        <v>288</v>
      </c>
      <c r="B5" s="444"/>
      <c r="C5" s="444"/>
      <c r="D5" s="444"/>
      <c r="E5" s="444"/>
      <c r="F5" s="444"/>
      <c r="G5" s="446"/>
    </row>
    <row r="6" spans="1:7" ht="15.75" thickBot="1">
      <c r="A6" s="439" t="s">
        <v>289</v>
      </c>
      <c r="B6" s="439"/>
      <c r="C6" s="439"/>
      <c r="D6" s="439"/>
      <c r="E6" s="439"/>
      <c r="F6" s="439"/>
      <c r="G6" s="439"/>
    </row>
    <row r="7" spans="1:7" ht="45.75" thickBot="1">
      <c r="A7" s="191" t="s">
        <v>290</v>
      </c>
      <c r="B7" s="192" t="s">
        <v>291</v>
      </c>
      <c r="C7" s="192" t="s">
        <v>292</v>
      </c>
      <c r="D7" s="192" t="s">
        <v>293</v>
      </c>
      <c r="E7" s="192" t="s">
        <v>294</v>
      </c>
      <c r="F7" s="192" t="s">
        <v>295</v>
      </c>
      <c r="G7" s="193" t="s">
        <v>296</v>
      </c>
    </row>
    <row r="8" spans="1:7" ht="18.75" thickBot="1">
      <c r="A8" s="190" t="s">
        <v>297</v>
      </c>
      <c r="B8" s="194" t="s">
        <v>291</v>
      </c>
      <c r="C8" s="194" t="s">
        <v>291</v>
      </c>
      <c r="D8" s="194" t="s">
        <v>293</v>
      </c>
      <c r="E8" s="194" t="s">
        <v>293</v>
      </c>
      <c r="F8" s="194" t="s">
        <v>295</v>
      </c>
      <c r="G8" s="195" t="s">
        <v>295</v>
      </c>
    </row>
    <row r="9" spans="1:7" ht="63.75" thickBot="1">
      <c r="A9" s="190" t="s">
        <v>298</v>
      </c>
      <c r="B9" s="196">
        <v>0</v>
      </c>
      <c r="C9" s="196" t="s">
        <v>299</v>
      </c>
      <c r="D9" s="196">
        <v>0</v>
      </c>
      <c r="E9" s="196" t="s">
        <v>300</v>
      </c>
      <c r="F9" s="196">
        <v>0</v>
      </c>
      <c r="G9" s="197" t="s">
        <v>301</v>
      </c>
    </row>
    <row r="10" spans="1:7" ht="45.75" thickBot="1">
      <c r="A10" s="191" t="s">
        <v>302</v>
      </c>
      <c r="B10" s="198" t="s">
        <v>303</v>
      </c>
      <c r="C10" s="198" t="s">
        <v>304</v>
      </c>
      <c r="D10" s="198" t="s">
        <v>305</v>
      </c>
      <c r="E10" s="198" t="s">
        <v>306</v>
      </c>
      <c r="F10" s="198" t="s">
        <v>307</v>
      </c>
      <c r="G10" s="199" t="s">
        <v>308</v>
      </c>
    </row>
    <row r="11" spans="1:7" ht="18.75" thickBot="1">
      <c r="A11" s="190" t="s">
        <v>309</v>
      </c>
      <c r="B11" s="194" t="s">
        <v>310</v>
      </c>
      <c r="C11" s="194" t="s">
        <v>311</v>
      </c>
      <c r="D11" s="194" t="s">
        <v>312</v>
      </c>
      <c r="E11" s="194" t="s">
        <v>312</v>
      </c>
      <c r="F11" s="194" t="s">
        <v>313</v>
      </c>
      <c r="G11" s="195" t="s">
        <v>313</v>
      </c>
    </row>
    <row r="12" spans="1:7" ht="27.75" thickBot="1">
      <c r="A12" s="190" t="s">
        <v>314</v>
      </c>
      <c r="B12" s="194" t="s">
        <v>315</v>
      </c>
      <c r="C12" s="194" t="s">
        <v>316</v>
      </c>
      <c r="D12" s="194" t="s">
        <v>317</v>
      </c>
      <c r="E12" s="194" t="s">
        <v>318</v>
      </c>
      <c r="F12" s="194" t="s">
        <v>319</v>
      </c>
      <c r="G12" s="195" t="s">
        <v>320</v>
      </c>
    </row>
    <row r="13" spans="1:7" ht="27.75" thickBot="1">
      <c r="A13" s="190" t="s">
        <v>321</v>
      </c>
      <c r="B13" s="194">
        <v>0</v>
      </c>
      <c r="C13" s="194" t="s">
        <v>322</v>
      </c>
      <c r="D13" s="194">
        <v>0</v>
      </c>
      <c r="E13" s="194" t="s">
        <v>323</v>
      </c>
      <c r="F13" s="194">
        <v>0</v>
      </c>
      <c r="G13" s="195" t="s">
        <v>324</v>
      </c>
    </row>
    <row r="14" spans="1:7" ht="54.75" thickBot="1">
      <c r="A14" s="190" t="s">
        <v>325</v>
      </c>
      <c r="B14" s="194">
        <v>0</v>
      </c>
      <c r="C14" s="194">
        <v>0</v>
      </c>
      <c r="D14" s="194">
        <v>0</v>
      </c>
      <c r="E14" s="194">
        <v>0</v>
      </c>
      <c r="F14" s="194" t="s">
        <v>326</v>
      </c>
      <c r="G14" s="195" t="s">
        <v>327</v>
      </c>
    </row>
    <row r="15" spans="1:7" ht="45.75" thickBot="1">
      <c r="A15" s="190" t="s">
        <v>328</v>
      </c>
      <c r="B15" s="194">
        <v>0</v>
      </c>
      <c r="C15" s="194" t="s">
        <v>312</v>
      </c>
      <c r="D15" s="194">
        <v>0</v>
      </c>
      <c r="E15" s="194" t="s">
        <v>329</v>
      </c>
      <c r="F15" s="194">
        <v>0</v>
      </c>
      <c r="G15" s="195" t="s">
        <v>329</v>
      </c>
    </row>
    <row r="16" spans="1:7" ht="36.75" thickBot="1">
      <c r="A16" s="190" t="s">
        <v>330</v>
      </c>
      <c r="B16" s="194">
        <v>0</v>
      </c>
      <c r="C16" s="194" t="s">
        <v>331</v>
      </c>
      <c r="D16" s="194">
        <v>0</v>
      </c>
      <c r="E16" s="194" t="s">
        <v>332</v>
      </c>
      <c r="F16" s="194" t="s">
        <v>333</v>
      </c>
      <c r="G16" s="195" t="s">
        <v>334</v>
      </c>
    </row>
    <row r="17" spans="1:7" ht="36.75" thickBot="1">
      <c r="A17" s="190" t="s">
        <v>335</v>
      </c>
      <c r="B17" s="196" t="s">
        <v>336</v>
      </c>
      <c r="C17" s="196" t="s">
        <v>336</v>
      </c>
      <c r="D17" s="196" t="s">
        <v>337</v>
      </c>
      <c r="E17" s="196" t="s">
        <v>337</v>
      </c>
      <c r="F17" s="196" t="s">
        <v>338</v>
      </c>
      <c r="G17" s="197" t="s">
        <v>338</v>
      </c>
    </row>
    <row r="18" spans="1:7" ht="36.75" thickBot="1">
      <c r="A18" s="191" t="s">
        <v>339</v>
      </c>
      <c r="B18" s="198">
        <v>0</v>
      </c>
      <c r="C18" s="198" t="s">
        <v>340</v>
      </c>
      <c r="D18" s="198">
        <v>0</v>
      </c>
      <c r="E18" s="198" t="s">
        <v>341</v>
      </c>
      <c r="F18" s="198">
        <v>0</v>
      </c>
      <c r="G18" s="199" t="s">
        <v>342</v>
      </c>
    </row>
    <row r="19" spans="1:7" ht="36.75" thickBot="1">
      <c r="A19" s="190" t="s">
        <v>343</v>
      </c>
      <c r="B19" s="194">
        <v>0</v>
      </c>
      <c r="C19" s="194" t="s">
        <v>340</v>
      </c>
      <c r="D19" s="194">
        <v>0</v>
      </c>
      <c r="E19" s="194" t="s">
        <v>341</v>
      </c>
      <c r="F19" s="194">
        <v>0</v>
      </c>
      <c r="G19" s="195" t="s">
        <v>342</v>
      </c>
    </row>
    <row r="20" spans="1:7" ht="18.75" thickBot="1">
      <c r="A20" s="191" t="s">
        <v>344</v>
      </c>
      <c r="B20" s="192" t="s">
        <v>345</v>
      </c>
      <c r="C20" s="192" t="s">
        <v>346</v>
      </c>
      <c r="D20" s="192" t="s">
        <v>347</v>
      </c>
      <c r="E20" s="192" t="s">
        <v>348</v>
      </c>
      <c r="F20" s="192" t="s">
        <v>349</v>
      </c>
      <c r="G20" s="193" t="s">
        <v>350</v>
      </c>
    </row>
    <row r="21" spans="1:7" ht="15.75" thickBot="1">
      <c r="A21" s="439" t="s">
        <v>351</v>
      </c>
      <c r="B21" s="439"/>
      <c r="C21" s="439"/>
      <c r="D21" s="439"/>
      <c r="E21" s="439"/>
      <c r="F21" s="439"/>
      <c r="G21" s="439"/>
    </row>
    <row r="22" spans="1:7" ht="45.75" thickBot="1">
      <c r="A22" s="191" t="s">
        <v>352</v>
      </c>
      <c r="B22" s="192" t="s">
        <v>353</v>
      </c>
      <c r="C22" s="192" t="s">
        <v>354</v>
      </c>
      <c r="D22" s="192" t="s">
        <v>355</v>
      </c>
      <c r="E22" s="192" t="s">
        <v>356</v>
      </c>
      <c r="F22" s="192" t="s">
        <v>357</v>
      </c>
      <c r="G22" s="193" t="s">
        <v>358</v>
      </c>
    </row>
    <row r="23" spans="1:7" ht="18.75" thickBot="1">
      <c r="A23" s="190" t="s">
        <v>359</v>
      </c>
      <c r="B23" s="194" t="s">
        <v>353</v>
      </c>
      <c r="C23" s="194" t="s">
        <v>354</v>
      </c>
      <c r="D23" s="194" t="s">
        <v>355</v>
      </c>
      <c r="E23" s="194" t="s">
        <v>356</v>
      </c>
      <c r="F23" s="194" t="s">
        <v>357</v>
      </c>
      <c r="G23" s="195" t="s">
        <v>358</v>
      </c>
    </row>
    <row r="24" spans="1:7" ht="18.75" thickBot="1">
      <c r="A24" s="191" t="s">
        <v>344</v>
      </c>
      <c r="B24" s="192" t="s">
        <v>353</v>
      </c>
      <c r="C24" s="192" t="s">
        <v>354</v>
      </c>
      <c r="D24" s="192" t="s">
        <v>355</v>
      </c>
      <c r="E24" s="192" t="s">
        <v>356</v>
      </c>
      <c r="F24" s="192" t="s">
        <v>357</v>
      </c>
      <c r="G24" s="193" t="s">
        <v>358</v>
      </c>
    </row>
    <row r="25" spans="1:7" ht="15.75" thickBot="1">
      <c r="A25" s="439" t="s">
        <v>360</v>
      </c>
      <c r="B25" s="439"/>
      <c r="C25" s="439"/>
      <c r="D25" s="439"/>
      <c r="E25" s="439"/>
      <c r="F25" s="439"/>
      <c r="G25" s="439"/>
    </row>
    <row r="26" spans="1:7" ht="27.75" thickBot="1">
      <c r="A26" s="200" t="s">
        <v>361</v>
      </c>
      <c r="B26" s="192" t="s">
        <v>362</v>
      </c>
      <c r="C26" s="192" t="s">
        <v>363</v>
      </c>
      <c r="D26" s="192" t="s">
        <v>364</v>
      </c>
      <c r="E26" s="192" t="s">
        <v>365</v>
      </c>
      <c r="F26" s="201">
        <v>1989773453</v>
      </c>
      <c r="G26" s="201">
        <v>793450441</v>
      </c>
    </row>
    <row r="27" spans="1:7" ht="45.75" thickBot="1">
      <c r="A27" s="202" t="s">
        <v>366</v>
      </c>
      <c r="B27" s="194" t="s">
        <v>367</v>
      </c>
      <c r="C27" s="194" t="s">
        <v>368</v>
      </c>
      <c r="D27" s="194" t="s">
        <v>369</v>
      </c>
      <c r="E27" s="194" t="s">
        <v>370</v>
      </c>
      <c r="F27" s="194" t="s">
        <v>371</v>
      </c>
      <c r="G27" s="195" t="s">
        <v>372</v>
      </c>
    </row>
    <row r="28" spans="1:7" ht="15.75" thickBot="1">
      <c r="A28" s="202" t="s">
        <v>373</v>
      </c>
      <c r="B28" s="194" t="s">
        <v>374</v>
      </c>
      <c r="C28" s="194" t="s">
        <v>374</v>
      </c>
      <c r="D28" s="203">
        <v>48380000</v>
      </c>
      <c r="E28" s="203">
        <v>48380000</v>
      </c>
      <c r="F28" s="203">
        <v>51990000</v>
      </c>
      <c r="G28" s="204">
        <v>51990000</v>
      </c>
    </row>
    <row r="29" spans="1:7" ht="18.75" thickBot="1">
      <c r="A29" s="202" t="s">
        <v>309</v>
      </c>
      <c r="B29" s="194" t="s">
        <v>375</v>
      </c>
      <c r="C29" s="194" t="s">
        <v>375</v>
      </c>
      <c r="D29" s="203">
        <v>34450889</v>
      </c>
      <c r="E29" s="203">
        <v>34450889</v>
      </c>
      <c r="F29" s="203">
        <v>98888247</v>
      </c>
      <c r="G29" s="203">
        <v>98888247</v>
      </c>
    </row>
    <row r="30" spans="1:7" ht="18.75" thickBot="1">
      <c r="A30" s="200" t="s">
        <v>344</v>
      </c>
      <c r="B30" s="192" t="s">
        <v>362</v>
      </c>
      <c r="C30" s="192" t="s">
        <v>363</v>
      </c>
      <c r="D30" s="192" t="s">
        <v>364</v>
      </c>
      <c r="E30" s="192" t="s">
        <v>365</v>
      </c>
      <c r="F30" s="201">
        <v>1989773453</v>
      </c>
      <c r="G30" s="201">
        <v>793450441</v>
      </c>
    </row>
    <row r="31" spans="1:7" ht="18" customHeight="1" thickBot="1">
      <c r="A31" s="439" t="s">
        <v>376</v>
      </c>
      <c r="B31" s="439"/>
      <c r="C31" s="439"/>
      <c r="D31" s="439"/>
      <c r="E31" s="439"/>
      <c r="F31" s="439"/>
      <c r="G31" s="439"/>
    </row>
    <row r="32" spans="1:7" ht="63.75" thickBot="1">
      <c r="A32" s="190" t="s">
        <v>377</v>
      </c>
      <c r="B32" s="194" t="s">
        <v>378</v>
      </c>
      <c r="C32" s="194" t="s">
        <v>379</v>
      </c>
      <c r="D32" s="194" t="s">
        <v>380</v>
      </c>
      <c r="E32" s="194" t="s">
        <v>381</v>
      </c>
      <c r="F32" s="194">
        <v>0</v>
      </c>
      <c r="G32" s="195" t="s">
        <v>382</v>
      </c>
    </row>
    <row r="33" spans="1:7" ht="18.75" thickBot="1">
      <c r="A33" s="191" t="s">
        <v>344</v>
      </c>
      <c r="B33" s="192" t="s">
        <v>378</v>
      </c>
      <c r="C33" s="192" t="s">
        <v>379</v>
      </c>
      <c r="D33" s="192" t="s">
        <v>380</v>
      </c>
      <c r="E33" s="192" t="s">
        <v>381</v>
      </c>
      <c r="F33" s="192">
        <v>0</v>
      </c>
      <c r="G33" s="193" t="s">
        <v>382</v>
      </c>
    </row>
    <row r="34" spans="1:7" ht="45.75" thickBot="1">
      <c r="A34" s="191" t="s">
        <v>383</v>
      </c>
      <c r="B34" s="192" t="s">
        <v>336</v>
      </c>
      <c r="C34" s="192" t="s">
        <v>336</v>
      </c>
      <c r="D34" s="192">
        <v>0</v>
      </c>
      <c r="E34" s="192">
        <v>0</v>
      </c>
      <c r="F34" s="192">
        <v>0</v>
      </c>
      <c r="G34" s="193">
        <v>0</v>
      </c>
    </row>
    <row r="35" spans="1:7" ht="45.75" thickBot="1">
      <c r="A35" s="191" t="s">
        <v>384</v>
      </c>
      <c r="B35" s="192" t="s">
        <v>385</v>
      </c>
      <c r="C35" s="192" t="s">
        <v>385</v>
      </c>
      <c r="D35" s="192" t="s">
        <v>385</v>
      </c>
      <c r="E35" s="192" t="s">
        <v>385</v>
      </c>
      <c r="F35" s="192">
        <v>0</v>
      </c>
      <c r="G35" s="193">
        <v>0</v>
      </c>
    </row>
  </sheetData>
  <mergeCells count="14">
    <mergeCell ref="A1:G1"/>
    <mergeCell ref="A6:G6"/>
    <mergeCell ref="A21:G21"/>
    <mergeCell ref="A25:G25"/>
    <mergeCell ref="A31:G31"/>
    <mergeCell ref="B3:C3"/>
    <mergeCell ref="D3:E3"/>
    <mergeCell ref="F3:G3"/>
    <mergeCell ref="B4:B5"/>
    <mergeCell ref="C4:C5"/>
    <mergeCell ref="D4:D5"/>
    <mergeCell ref="E4:E5"/>
    <mergeCell ref="F4:F5"/>
    <mergeCell ref="G4:G5"/>
  </mergeCells>
  <printOptions horizontalCentered="1"/>
  <pageMargins left="0.70866141732283472" right="0.70866141732283472" top="0.74803149606299213" bottom="0.74803149606299213" header="0.31496062992125984" footer="0.31496062992125984"/>
  <pageSetup paperSize="9" orientation="portrait" horizontalDpi="1200" verticalDpi="1200" r:id="rId1"/>
  <headerFooter>
    <oddHeader>&amp;C&amp;"-,Gras"Document de politique transversale (DPT) - "Politique française en faveur du développement" (2019)</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8"/>
  <sheetViews>
    <sheetView showGridLines="0" zoomScaleNormal="100" workbookViewId="0">
      <selection activeCell="T12" sqref="T12"/>
    </sheetView>
  </sheetViews>
  <sheetFormatPr baseColWidth="10" defaultRowHeight="15"/>
  <cols>
    <col min="1" max="1" width="24.7109375" customWidth="1"/>
    <col min="2" max="2" width="8.85546875" customWidth="1"/>
    <col min="3" max="3" width="6.85546875" customWidth="1"/>
    <col min="4" max="4" width="6.140625" customWidth="1"/>
    <col min="6" max="6" width="8" customWidth="1"/>
    <col min="7" max="7" width="9.7109375" customWidth="1"/>
    <col min="8" max="8" width="8.7109375" customWidth="1"/>
    <col min="9" max="9" width="6.85546875" customWidth="1"/>
    <col min="10" max="10" width="9" customWidth="1"/>
    <col min="11" max="11" width="8" customWidth="1"/>
    <col min="12" max="12" width="7.85546875" customWidth="1"/>
    <col min="13" max="13" width="8.5703125" customWidth="1"/>
    <col min="14" max="14" width="7.7109375" customWidth="1"/>
    <col min="15" max="15" width="8" customWidth="1"/>
    <col min="16" max="16" width="7.7109375" customWidth="1"/>
  </cols>
  <sheetData>
    <row r="2" spans="1:16">
      <c r="A2" s="399" t="s">
        <v>451</v>
      </c>
      <c r="B2" s="399"/>
      <c r="C2" s="399"/>
      <c r="D2" s="399"/>
      <c r="E2" s="399"/>
      <c r="F2" s="399"/>
      <c r="G2" s="399"/>
      <c r="H2" s="399"/>
      <c r="I2" s="399"/>
      <c r="J2" s="399"/>
      <c r="K2" s="399"/>
      <c r="L2" s="399"/>
      <c r="M2" s="399"/>
      <c r="N2" s="399"/>
      <c r="O2" s="399"/>
      <c r="P2" s="399"/>
    </row>
    <row r="3" spans="1:16" ht="15.75" thickBot="1"/>
    <row r="4" spans="1:16" ht="33.75">
      <c r="A4" s="451" t="s">
        <v>433</v>
      </c>
      <c r="B4" s="449" t="s">
        <v>432</v>
      </c>
      <c r="C4" s="449" t="s">
        <v>431</v>
      </c>
      <c r="D4" s="449" t="s">
        <v>430</v>
      </c>
      <c r="E4" s="449" t="s">
        <v>429</v>
      </c>
      <c r="F4" s="449" t="s">
        <v>428</v>
      </c>
      <c r="G4" s="239" t="s">
        <v>427</v>
      </c>
      <c r="H4" s="449" t="s">
        <v>426</v>
      </c>
      <c r="I4" s="449" t="s">
        <v>425</v>
      </c>
      <c r="J4" s="449" t="s">
        <v>424</v>
      </c>
      <c r="K4" s="451" t="s">
        <v>65</v>
      </c>
      <c r="L4" s="449" t="s">
        <v>132</v>
      </c>
      <c r="M4" s="447" t="s">
        <v>423</v>
      </c>
      <c r="N4" s="447" t="s">
        <v>132</v>
      </c>
      <c r="O4" s="447" t="s">
        <v>422</v>
      </c>
      <c r="P4" s="447" t="s">
        <v>132</v>
      </c>
    </row>
    <row r="5" spans="1:16" ht="15.75" thickBot="1">
      <c r="A5" s="452"/>
      <c r="B5" s="450"/>
      <c r="C5" s="450"/>
      <c r="D5" s="450"/>
      <c r="E5" s="450"/>
      <c r="F5" s="450"/>
      <c r="G5" s="238" t="s">
        <v>421</v>
      </c>
      <c r="H5" s="450"/>
      <c r="I5" s="450"/>
      <c r="J5" s="450"/>
      <c r="K5" s="452"/>
      <c r="L5" s="450"/>
      <c r="M5" s="448"/>
      <c r="N5" s="448"/>
      <c r="O5" s="448"/>
      <c r="P5" s="448"/>
    </row>
    <row r="6" spans="1:16" ht="15.75" thickBot="1">
      <c r="A6" s="453" t="s">
        <v>439</v>
      </c>
      <c r="B6" s="454"/>
      <c r="C6" s="454"/>
      <c r="D6" s="454"/>
      <c r="E6" s="454"/>
      <c r="F6" s="454"/>
      <c r="G6" s="454"/>
      <c r="H6" s="454"/>
      <c r="I6" s="454"/>
      <c r="J6" s="454"/>
      <c r="K6" s="454"/>
      <c r="L6" s="454"/>
      <c r="M6" s="454"/>
      <c r="N6" s="454"/>
      <c r="O6" s="454"/>
      <c r="P6" s="455"/>
    </row>
    <row r="7" spans="1:16" ht="22.5" customHeight="1" thickBot="1">
      <c r="A7" s="255" t="s">
        <v>419</v>
      </c>
      <c r="B7" s="254">
        <v>203</v>
      </c>
      <c r="C7" s="254">
        <v>3</v>
      </c>
      <c r="D7" s="254">
        <v>55</v>
      </c>
      <c r="E7" s="254">
        <v>440</v>
      </c>
      <c r="F7" s="254" t="s">
        <v>438</v>
      </c>
      <c r="G7" s="254">
        <v>556</v>
      </c>
      <c r="H7" s="254">
        <v>0</v>
      </c>
      <c r="I7" s="254">
        <v>20</v>
      </c>
      <c r="J7" s="254">
        <v>100</v>
      </c>
      <c r="K7" s="250">
        <v>3236</v>
      </c>
      <c r="L7" s="205">
        <v>0.46</v>
      </c>
      <c r="M7" s="234">
        <v>186</v>
      </c>
      <c r="N7" s="253">
        <v>0.59</v>
      </c>
      <c r="O7" s="234">
        <v>910</v>
      </c>
      <c r="P7" s="253">
        <v>0.74</v>
      </c>
    </row>
    <row r="8" spans="1:16" ht="24.75" thickBot="1">
      <c r="A8" s="245" t="s">
        <v>437</v>
      </c>
      <c r="B8" s="244">
        <v>144</v>
      </c>
      <c r="C8" s="244">
        <v>0</v>
      </c>
      <c r="D8" s="244">
        <v>55</v>
      </c>
      <c r="E8" s="244">
        <v>28</v>
      </c>
      <c r="F8" s="244">
        <v>554</v>
      </c>
      <c r="G8" s="244">
        <v>41</v>
      </c>
      <c r="H8" s="244">
        <v>0</v>
      </c>
      <c r="I8" s="244">
        <v>0</v>
      </c>
      <c r="J8" s="244">
        <v>0</v>
      </c>
      <c r="K8" s="243">
        <v>822</v>
      </c>
      <c r="L8" s="242">
        <v>0.12</v>
      </c>
      <c r="M8" s="241">
        <v>4</v>
      </c>
      <c r="N8" s="240">
        <v>0.01</v>
      </c>
      <c r="O8" s="241">
        <v>28</v>
      </c>
      <c r="P8" s="240">
        <v>0.02</v>
      </c>
    </row>
    <row r="9" spans="1:16" ht="15.75" thickBot="1">
      <c r="A9" s="257" t="s">
        <v>436</v>
      </c>
      <c r="B9" s="244">
        <v>127</v>
      </c>
      <c r="C9" s="244">
        <v>0</v>
      </c>
      <c r="D9" s="244">
        <v>50</v>
      </c>
      <c r="E9" s="244">
        <v>412</v>
      </c>
      <c r="F9" s="244">
        <v>805</v>
      </c>
      <c r="G9" s="244">
        <v>157</v>
      </c>
      <c r="H9" s="244">
        <v>0</v>
      </c>
      <c r="I9" s="244">
        <v>1</v>
      </c>
      <c r="J9" s="244">
        <v>0</v>
      </c>
      <c r="K9" s="246">
        <v>1551</v>
      </c>
      <c r="L9" s="242">
        <v>0.22</v>
      </c>
      <c r="M9" s="241">
        <v>2</v>
      </c>
      <c r="N9" s="240">
        <v>0.01</v>
      </c>
      <c r="O9" s="241">
        <v>45</v>
      </c>
      <c r="P9" s="240">
        <v>0.04</v>
      </c>
    </row>
    <row r="10" spans="1:16" ht="15.75" customHeight="1" thickBot="1">
      <c r="A10" s="255" t="s">
        <v>417</v>
      </c>
      <c r="B10" s="254">
        <v>63</v>
      </c>
      <c r="C10" s="254">
        <v>1</v>
      </c>
      <c r="D10" s="254">
        <v>8</v>
      </c>
      <c r="E10" s="254">
        <v>0</v>
      </c>
      <c r="F10" s="254">
        <v>982</v>
      </c>
      <c r="G10" s="254">
        <v>300</v>
      </c>
      <c r="H10" s="254">
        <v>0</v>
      </c>
      <c r="I10" s="254">
        <v>5</v>
      </c>
      <c r="J10" s="254">
        <v>0</v>
      </c>
      <c r="K10" s="250">
        <v>1358</v>
      </c>
      <c r="L10" s="205">
        <v>0.19</v>
      </c>
      <c r="M10" s="234">
        <v>61</v>
      </c>
      <c r="N10" s="253">
        <v>0.19</v>
      </c>
      <c r="O10" s="234">
        <v>137</v>
      </c>
      <c r="P10" s="253">
        <v>0.11</v>
      </c>
    </row>
    <row r="11" spans="1:16" ht="19.5" customHeight="1" thickBot="1">
      <c r="A11" s="255" t="s">
        <v>416</v>
      </c>
      <c r="B11" s="254">
        <v>4</v>
      </c>
      <c r="C11" s="254">
        <v>7</v>
      </c>
      <c r="D11" s="254">
        <v>0</v>
      </c>
      <c r="E11" s="254">
        <v>0</v>
      </c>
      <c r="F11" s="256">
        <v>1101</v>
      </c>
      <c r="G11" s="254">
        <v>3</v>
      </c>
      <c r="H11" s="254">
        <v>0</v>
      </c>
      <c r="I11" s="254">
        <v>8</v>
      </c>
      <c r="J11" s="254">
        <v>0</v>
      </c>
      <c r="K11" s="250">
        <v>1124</v>
      </c>
      <c r="L11" s="205">
        <v>0.16</v>
      </c>
      <c r="M11" s="234">
        <v>64</v>
      </c>
      <c r="N11" s="253">
        <v>0.2</v>
      </c>
      <c r="O11" s="234">
        <v>84</v>
      </c>
      <c r="P11" s="253">
        <v>7.0000000000000007E-2</v>
      </c>
    </row>
    <row r="12" spans="1:16" ht="21.75" customHeight="1" thickBot="1">
      <c r="A12" s="255" t="s">
        <v>415</v>
      </c>
      <c r="B12" s="254">
        <v>15</v>
      </c>
      <c r="C12" s="254">
        <v>4</v>
      </c>
      <c r="D12" s="254">
        <v>0</v>
      </c>
      <c r="E12" s="254">
        <v>0</v>
      </c>
      <c r="F12" s="254">
        <v>678</v>
      </c>
      <c r="G12" s="254">
        <v>303</v>
      </c>
      <c r="H12" s="254">
        <v>0</v>
      </c>
      <c r="I12" s="254">
        <v>9</v>
      </c>
      <c r="J12" s="254">
        <v>0</v>
      </c>
      <c r="K12" s="250">
        <v>1010</v>
      </c>
      <c r="L12" s="205">
        <v>0.14000000000000001</v>
      </c>
      <c r="M12" s="234">
        <v>1</v>
      </c>
      <c r="N12" s="253">
        <v>0</v>
      </c>
      <c r="O12" s="234">
        <v>30</v>
      </c>
      <c r="P12" s="253">
        <v>0.02</v>
      </c>
    </row>
    <row r="13" spans="1:16" ht="22.5" customHeight="1" thickBot="1">
      <c r="A13" s="255" t="s">
        <v>414</v>
      </c>
      <c r="B13" s="254">
        <v>35</v>
      </c>
      <c r="C13" s="254">
        <v>0</v>
      </c>
      <c r="D13" s="254">
        <v>0</v>
      </c>
      <c r="E13" s="254">
        <v>0</v>
      </c>
      <c r="F13" s="254">
        <v>30</v>
      </c>
      <c r="G13" s="254">
        <v>8</v>
      </c>
      <c r="H13" s="254">
        <v>0</v>
      </c>
      <c r="I13" s="254">
        <v>29</v>
      </c>
      <c r="J13" s="254">
        <v>0</v>
      </c>
      <c r="K13" s="251">
        <v>102</v>
      </c>
      <c r="L13" s="205">
        <v>0.01</v>
      </c>
      <c r="M13" s="234">
        <v>1</v>
      </c>
      <c r="N13" s="253">
        <v>0</v>
      </c>
      <c r="O13" s="234">
        <v>65</v>
      </c>
      <c r="P13" s="253">
        <v>0.05</v>
      </c>
    </row>
    <row r="14" spans="1:16" ht="33" customHeight="1" thickBot="1">
      <c r="A14" s="255" t="s">
        <v>413</v>
      </c>
      <c r="B14" s="254">
        <v>0</v>
      </c>
      <c r="C14" s="254">
        <v>0</v>
      </c>
      <c r="D14" s="254">
        <v>0</v>
      </c>
      <c r="E14" s="254">
        <v>0</v>
      </c>
      <c r="F14" s="254">
        <v>0</v>
      </c>
      <c r="G14" s="254">
        <v>250</v>
      </c>
      <c r="H14" s="254">
        <v>0</v>
      </c>
      <c r="I14" s="254">
        <v>0</v>
      </c>
      <c r="J14" s="254">
        <v>0</v>
      </c>
      <c r="K14" s="251">
        <v>250</v>
      </c>
      <c r="L14" s="205">
        <v>0.04</v>
      </c>
      <c r="M14" s="234">
        <v>0</v>
      </c>
      <c r="N14" s="253">
        <v>0</v>
      </c>
      <c r="O14" s="234">
        <v>0</v>
      </c>
      <c r="P14" s="253">
        <v>0</v>
      </c>
    </row>
    <row r="15" spans="1:16" ht="15.75" thickBot="1">
      <c r="A15" s="252" t="s">
        <v>390</v>
      </c>
      <c r="B15" s="251">
        <v>320</v>
      </c>
      <c r="C15" s="251">
        <v>15</v>
      </c>
      <c r="D15" s="251">
        <v>63</v>
      </c>
      <c r="E15" s="251">
        <v>440</v>
      </c>
      <c r="F15" s="250">
        <v>4648</v>
      </c>
      <c r="G15" s="250">
        <v>1421</v>
      </c>
      <c r="H15" s="251">
        <v>0</v>
      </c>
      <c r="I15" s="251">
        <v>72</v>
      </c>
      <c r="J15" s="251">
        <v>100</v>
      </c>
      <c r="K15" s="250">
        <v>7082</v>
      </c>
      <c r="L15" s="249">
        <v>1</v>
      </c>
      <c r="M15" s="228">
        <v>313</v>
      </c>
      <c r="N15" s="248">
        <v>1</v>
      </c>
      <c r="O15" s="227">
        <v>1225</v>
      </c>
      <c r="P15" s="248">
        <v>1</v>
      </c>
    </row>
    <row r="16" spans="1:16" ht="24.75" thickBot="1">
      <c r="A16" s="245" t="s">
        <v>435</v>
      </c>
      <c r="B16" s="244">
        <v>3</v>
      </c>
      <c r="C16" s="244">
        <v>10</v>
      </c>
      <c r="D16" s="244">
        <v>0</v>
      </c>
      <c r="E16" s="244">
        <v>0</v>
      </c>
      <c r="F16" s="247">
        <v>1295</v>
      </c>
      <c r="G16" s="244">
        <v>100</v>
      </c>
      <c r="H16" s="244">
        <v>0</v>
      </c>
      <c r="I16" s="244">
        <v>1</v>
      </c>
      <c r="J16" s="244">
        <v>0</v>
      </c>
      <c r="K16" s="246">
        <v>1409</v>
      </c>
      <c r="L16" s="242">
        <v>0.2</v>
      </c>
      <c r="M16" s="241">
        <v>33</v>
      </c>
      <c r="N16" s="240">
        <v>0.11</v>
      </c>
      <c r="O16" s="241">
        <v>48</v>
      </c>
      <c r="P16" s="240">
        <v>0.04</v>
      </c>
    </row>
    <row r="17" spans="1:16" ht="24.75" thickBot="1">
      <c r="A17" s="245" t="s">
        <v>434</v>
      </c>
      <c r="B17" s="244">
        <v>29</v>
      </c>
      <c r="C17" s="244">
        <v>0</v>
      </c>
      <c r="D17" s="244">
        <v>8</v>
      </c>
      <c r="E17" s="244">
        <v>0</v>
      </c>
      <c r="F17" s="244">
        <v>25</v>
      </c>
      <c r="G17" s="244">
        <v>6</v>
      </c>
      <c r="H17" s="244">
        <v>0</v>
      </c>
      <c r="I17" s="244">
        <v>2</v>
      </c>
      <c r="J17" s="244">
        <v>0</v>
      </c>
      <c r="K17" s="243">
        <v>70</v>
      </c>
      <c r="L17" s="242">
        <v>0.01</v>
      </c>
      <c r="M17" s="241">
        <v>3</v>
      </c>
      <c r="N17" s="240">
        <v>0.01</v>
      </c>
      <c r="O17" s="241">
        <v>49</v>
      </c>
      <c r="P17" s="240">
        <v>0.04</v>
      </c>
    </row>
    <row r="18" spans="1:16" ht="15.75" thickBot="1">
      <c r="A18" s="154"/>
    </row>
    <row r="19" spans="1:16" ht="33.75">
      <c r="A19" s="451" t="s">
        <v>433</v>
      </c>
      <c r="B19" s="449" t="s">
        <v>432</v>
      </c>
      <c r="C19" s="449" t="s">
        <v>431</v>
      </c>
      <c r="D19" s="449" t="s">
        <v>430</v>
      </c>
      <c r="E19" s="449" t="s">
        <v>429</v>
      </c>
      <c r="F19" s="449" t="s">
        <v>428</v>
      </c>
      <c r="G19" s="239" t="s">
        <v>427</v>
      </c>
      <c r="H19" s="449" t="s">
        <v>426</v>
      </c>
      <c r="I19" s="449" t="s">
        <v>425</v>
      </c>
      <c r="J19" s="449" t="s">
        <v>424</v>
      </c>
      <c r="K19" s="451" t="s">
        <v>65</v>
      </c>
      <c r="L19" s="449" t="s">
        <v>132</v>
      </c>
      <c r="M19" s="447" t="s">
        <v>423</v>
      </c>
      <c r="N19" s="447" t="s">
        <v>132</v>
      </c>
      <c r="O19" s="447" t="s">
        <v>422</v>
      </c>
      <c r="P19" s="447" t="s">
        <v>132</v>
      </c>
    </row>
    <row r="20" spans="1:16" ht="15.75" thickBot="1">
      <c r="A20" s="452"/>
      <c r="B20" s="450"/>
      <c r="C20" s="450"/>
      <c r="D20" s="450"/>
      <c r="E20" s="450"/>
      <c r="F20" s="450"/>
      <c r="G20" s="238" t="s">
        <v>421</v>
      </c>
      <c r="H20" s="450"/>
      <c r="I20" s="450"/>
      <c r="J20" s="450"/>
      <c r="K20" s="452"/>
      <c r="L20" s="450"/>
      <c r="M20" s="448"/>
      <c r="N20" s="448"/>
      <c r="O20" s="448"/>
      <c r="P20" s="448"/>
    </row>
    <row r="21" spans="1:16" ht="24.75" customHeight="1" thickBot="1">
      <c r="A21" s="453" t="s">
        <v>420</v>
      </c>
      <c r="B21" s="454"/>
      <c r="C21" s="454"/>
      <c r="D21" s="454"/>
      <c r="E21" s="454"/>
      <c r="F21" s="454"/>
      <c r="G21" s="454"/>
      <c r="H21" s="454"/>
      <c r="I21" s="454"/>
      <c r="J21" s="454"/>
      <c r="K21" s="454"/>
      <c r="L21" s="454"/>
      <c r="M21" s="454"/>
      <c r="N21" s="454"/>
      <c r="O21" s="454"/>
      <c r="P21" s="455"/>
    </row>
    <row r="22" spans="1:16" ht="15.75" thickBot="1">
      <c r="A22" s="237" t="s">
        <v>419</v>
      </c>
      <c r="B22" s="236">
        <v>294</v>
      </c>
      <c r="C22" s="236">
        <v>3</v>
      </c>
      <c r="D22" s="236">
        <v>55</v>
      </c>
      <c r="E22" s="236">
        <v>215</v>
      </c>
      <c r="F22" s="236" t="s">
        <v>418</v>
      </c>
      <c r="G22" s="236">
        <v>612</v>
      </c>
      <c r="H22" s="236"/>
      <c r="I22" s="236">
        <v>32</v>
      </c>
      <c r="J22" s="236"/>
      <c r="K22" s="230">
        <v>2958</v>
      </c>
      <c r="L22" s="235">
        <v>0.41</v>
      </c>
      <c r="M22" s="234">
        <v>156</v>
      </c>
      <c r="N22" s="233">
        <v>0.42</v>
      </c>
      <c r="O22" s="234">
        <v>755</v>
      </c>
      <c r="P22" s="233">
        <v>0.61</v>
      </c>
    </row>
    <row r="23" spans="1:16" ht="15.75" thickBot="1">
      <c r="A23" s="237" t="s">
        <v>417</v>
      </c>
      <c r="B23" s="236">
        <v>76</v>
      </c>
      <c r="C23" s="236">
        <v>5</v>
      </c>
      <c r="D23" s="236">
        <v>0</v>
      </c>
      <c r="E23" s="236">
        <v>0</v>
      </c>
      <c r="F23" s="236">
        <v>698</v>
      </c>
      <c r="G23" s="236">
        <v>456</v>
      </c>
      <c r="H23" s="236"/>
      <c r="I23" s="236">
        <v>6</v>
      </c>
      <c r="J23" s="236"/>
      <c r="K23" s="230">
        <v>1241</v>
      </c>
      <c r="L23" s="235">
        <v>0.17</v>
      </c>
      <c r="M23" s="234">
        <v>121</v>
      </c>
      <c r="N23" s="233">
        <v>0.32</v>
      </c>
      <c r="O23" s="234">
        <v>208</v>
      </c>
      <c r="P23" s="233">
        <v>0.17</v>
      </c>
    </row>
    <row r="24" spans="1:16" ht="15.75" thickBot="1">
      <c r="A24" s="237" t="s">
        <v>416</v>
      </c>
      <c r="B24" s="236">
        <v>24</v>
      </c>
      <c r="C24" s="236">
        <v>5</v>
      </c>
      <c r="D24" s="236">
        <v>0</v>
      </c>
      <c r="E24" s="236">
        <v>0</v>
      </c>
      <c r="F24" s="236">
        <v>533</v>
      </c>
      <c r="G24" s="236">
        <v>935</v>
      </c>
      <c r="H24" s="236"/>
      <c r="I24" s="236">
        <v>3</v>
      </c>
      <c r="J24" s="236"/>
      <c r="K24" s="230">
        <v>1500</v>
      </c>
      <c r="L24" s="235">
        <v>0.21</v>
      </c>
      <c r="M24" s="234">
        <v>97</v>
      </c>
      <c r="N24" s="233">
        <v>0.26</v>
      </c>
      <c r="O24" s="234">
        <v>129</v>
      </c>
      <c r="P24" s="233">
        <v>0.1</v>
      </c>
    </row>
    <row r="25" spans="1:16" ht="18.75" customHeight="1" thickBot="1">
      <c r="A25" s="237" t="s">
        <v>415</v>
      </c>
      <c r="B25" s="236">
        <v>26</v>
      </c>
      <c r="C25" s="236">
        <v>3</v>
      </c>
      <c r="D25" s="236">
        <v>0</v>
      </c>
      <c r="E25" s="236">
        <v>0</v>
      </c>
      <c r="F25" s="236">
        <v>263</v>
      </c>
      <c r="G25" s="236">
        <v>878</v>
      </c>
      <c r="H25" s="236"/>
      <c r="I25" s="236">
        <v>5</v>
      </c>
      <c r="J25" s="236"/>
      <c r="K25" s="230">
        <v>1175</v>
      </c>
      <c r="L25" s="235">
        <v>0.16</v>
      </c>
      <c r="M25" s="234">
        <v>1</v>
      </c>
      <c r="N25" s="233">
        <v>0</v>
      </c>
      <c r="O25" s="234">
        <v>35</v>
      </c>
      <c r="P25" s="233">
        <v>0.03</v>
      </c>
    </row>
    <row r="26" spans="1:16" ht="15.75" thickBot="1">
      <c r="A26" s="237" t="s">
        <v>414</v>
      </c>
      <c r="B26" s="236">
        <v>67</v>
      </c>
      <c r="C26" s="236">
        <v>0</v>
      </c>
      <c r="D26" s="236">
        <v>0</v>
      </c>
      <c r="E26" s="236">
        <v>0</v>
      </c>
      <c r="F26" s="236">
        <v>0</v>
      </c>
      <c r="G26" s="236">
        <v>0</v>
      </c>
      <c r="H26" s="236"/>
      <c r="I26" s="236">
        <v>38</v>
      </c>
      <c r="J26" s="236"/>
      <c r="K26" s="231">
        <v>105</v>
      </c>
      <c r="L26" s="235">
        <v>0.01</v>
      </c>
      <c r="M26" s="234"/>
      <c r="N26" s="234"/>
      <c r="O26" s="234">
        <v>105</v>
      </c>
      <c r="P26" s="233">
        <v>0.09</v>
      </c>
    </row>
    <row r="27" spans="1:16" ht="24.75" thickBot="1">
      <c r="A27" s="237" t="s">
        <v>413</v>
      </c>
      <c r="B27" s="236">
        <v>0</v>
      </c>
      <c r="C27" s="236">
        <v>0</v>
      </c>
      <c r="D27" s="236">
        <v>0</v>
      </c>
      <c r="E27" s="236">
        <v>0</v>
      </c>
      <c r="F27" s="236">
        <v>0</v>
      </c>
      <c r="G27" s="236">
        <v>228</v>
      </c>
      <c r="H27" s="236"/>
      <c r="I27" s="236">
        <v>0</v>
      </c>
      <c r="J27" s="236"/>
      <c r="K27" s="231">
        <v>228</v>
      </c>
      <c r="L27" s="235">
        <v>0.03</v>
      </c>
      <c r="M27" s="234">
        <v>0</v>
      </c>
      <c r="N27" s="233">
        <v>0</v>
      </c>
      <c r="O27" s="234">
        <v>0</v>
      </c>
      <c r="P27" s="233">
        <v>0</v>
      </c>
    </row>
    <row r="28" spans="1:16" ht="15.75" thickBot="1">
      <c r="A28" s="232" t="s">
        <v>390</v>
      </c>
      <c r="B28" s="231">
        <v>486</v>
      </c>
      <c r="C28" s="231">
        <v>15</v>
      </c>
      <c r="D28" s="231">
        <v>55</v>
      </c>
      <c r="E28" s="231">
        <v>215</v>
      </c>
      <c r="F28" s="230">
        <v>3241</v>
      </c>
      <c r="G28" s="230">
        <v>3109</v>
      </c>
      <c r="H28" s="231">
        <v>0</v>
      </c>
      <c r="I28" s="231">
        <v>84</v>
      </c>
      <c r="J28" s="231">
        <v>0</v>
      </c>
      <c r="K28" s="230">
        <v>7205</v>
      </c>
      <c r="L28" s="229">
        <v>1</v>
      </c>
      <c r="M28" s="228">
        <v>373</v>
      </c>
      <c r="N28" s="226">
        <v>1</v>
      </c>
      <c r="O28" s="227">
        <v>1232</v>
      </c>
      <c r="P28" s="226">
        <v>1</v>
      </c>
    </row>
  </sheetData>
  <mergeCells count="33">
    <mergeCell ref="O19:O20"/>
    <mergeCell ref="P19:P20"/>
    <mergeCell ref="A6:P6"/>
    <mergeCell ref="A21:P21"/>
    <mergeCell ref="I19:I20"/>
    <mergeCell ref="J19:J20"/>
    <mergeCell ref="K19:K20"/>
    <mergeCell ref="L19:L20"/>
    <mergeCell ref="M19:M20"/>
    <mergeCell ref="N19:N20"/>
    <mergeCell ref="F19:F20"/>
    <mergeCell ref="H19:H20"/>
    <mergeCell ref="A19:A20"/>
    <mergeCell ref="B19:B20"/>
    <mergeCell ref="C19:C20"/>
    <mergeCell ref="D19:D20"/>
    <mergeCell ref="E19:E20"/>
    <mergeCell ref="A2:P2"/>
    <mergeCell ref="M4:M5"/>
    <mergeCell ref="N4:N5"/>
    <mergeCell ref="O4:O5"/>
    <mergeCell ref="P4:P5"/>
    <mergeCell ref="I4:I5"/>
    <mergeCell ref="J4:J5"/>
    <mergeCell ref="K4:K5"/>
    <mergeCell ref="L4:L5"/>
    <mergeCell ref="H4:H5"/>
    <mergeCell ref="E4:E5"/>
    <mergeCell ref="F4:F5"/>
    <mergeCell ref="A4:A5"/>
    <mergeCell ref="B4:B5"/>
    <mergeCell ref="C4:C5"/>
    <mergeCell ref="D4:D5"/>
  </mergeCells>
  <pageMargins left="0.70866141732283472" right="0.70866141732283472" top="0.74803149606299213" bottom="0.74803149606299213" header="0.31496062992125984" footer="0.31496062992125984"/>
  <pageSetup paperSize="9" scale="89" orientation="landscape" horizontalDpi="1200" verticalDpi="1200" r:id="rId1"/>
  <headerFooter>
    <oddHeader>&amp;C&amp;"-,Gras"Document de politique transversale (DPT) - "Politique française en faveur du développement" (2019)</oddHeader>
  </headerFooter>
  <ignoredErrors>
    <ignoredError sqref="G20 G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4"/>
  <sheetViews>
    <sheetView showGridLines="0" topLeftCell="B1" zoomScaleNormal="100" workbookViewId="0">
      <selection activeCell="R32" sqref="R32"/>
    </sheetView>
  </sheetViews>
  <sheetFormatPr baseColWidth="10" defaultRowHeight="15"/>
  <cols>
    <col min="1" max="1" width="34.7109375" customWidth="1"/>
    <col min="3" max="3" width="15.28515625" customWidth="1"/>
    <col min="4" max="4" width="14.5703125" customWidth="1"/>
  </cols>
  <sheetData>
    <row r="2" spans="1:6" ht="15.75">
      <c r="A2" s="403" t="s">
        <v>454</v>
      </c>
      <c r="B2" s="403"/>
      <c r="C2" s="403"/>
      <c r="D2" s="403"/>
      <c r="E2" s="403"/>
      <c r="F2" s="403"/>
    </row>
    <row r="3" spans="1:6" ht="15.75" thickBot="1"/>
    <row r="4" spans="1:6" ht="30.75" thickBot="1">
      <c r="A4" s="276" t="s">
        <v>452</v>
      </c>
      <c r="B4" s="277" t="s">
        <v>387</v>
      </c>
      <c r="C4" s="277" t="s">
        <v>388</v>
      </c>
      <c r="D4" s="277" t="s">
        <v>389</v>
      </c>
      <c r="E4" s="278" t="s">
        <v>390</v>
      </c>
      <c r="F4" s="279" t="s">
        <v>132</v>
      </c>
    </row>
    <row r="5" spans="1:6">
      <c r="A5" s="280" t="s">
        <v>391</v>
      </c>
      <c r="B5" s="281">
        <v>69</v>
      </c>
      <c r="C5" s="281">
        <v>124</v>
      </c>
      <c r="D5" s="281">
        <v>466</v>
      </c>
      <c r="E5" s="282">
        <v>658</v>
      </c>
      <c r="F5" s="283">
        <v>0.14000000000000001</v>
      </c>
    </row>
    <row r="6" spans="1:6">
      <c r="A6" s="284" t="s">
        <v>392</v>
      </c>
      <c r="B6" s="281">
        <v>44</v>
      </c>
      <c r="C6" s="281">
        <v>5</v>
      </c>
      <c r="D6" s="281">
        <v>22</v>
      </c>
      <c r="E6" s="282">
        <v>70</v>
      </c>
      <c r="F6" s="283">
        <v>0.01</v>
      </c>
    </row>
    <row r="7" spans="1:6">
      <c r="A7" s="280" t="s">
        <v>393</v>
      </c>
      <c r="B7" s="281">
        <v>47</v>
      </c>
      <c r="C7" s="281">
        <v>18</v>
      </c>
      <c r="D7" s="281">
        <v>13</v>
      </c>
      <c r="E7" s="282">
        <v>78</v>
      </c>
      <c r="F7" s="283">
        <v>0.02</v>
      </c>
    </row>
    <row r="8" spans="1:6">
      <c r="A8" s="280" t="s">
        <v>29</v>
      </c>
      <c r="B8" s="281">
        <v>44</v>
      </c>
      <c r="C8" s="281">
        <v>61</v>
      </c>
      <c r="D8" s="281">
        <v>875</v>
      </c>
      <c r="E8" s="282">
        <v>982</v>
      </c>
      <c r="F8" s="283">
        <v>0.21</v>
      </c>
    </row>
    <row r="9" spans="1:6">
      <c r="A9" s="280" t="s">
        <v>394</v>
      </c>
      <c r="B9" s="281">
        <v>22</v>
      </c>
      <c r="C9" s="281">
        <v>0</v>
      </c>
      <c r="D9" s="285">
        <v>2452</v>
      </c>
      <c r="E9" s="286">
        <v>2475</v>
      </c>
      <c r="F9" s="283">
        <v>0.53</v>
      </c>
    </row>
    <row r="10" spans="1:6">
      <c r="A10" s="280" t="s">
        <v>395</v>
      </c>
      <c r="B10" s="281">
        <v>15</v>
      </c>
      <c r="C10" s="281">
        <v>0</v>
      </c>
      <c r="D10" s="281">
        <v>209</v>
      </c>
      <c r="E10" s="282">
        <v>224</v>
      </c>
      <c r="F10" s="283">
        <v>0.05</v>
      </c>
    </row>
    <row r="11" spans="1:6" ht="30.75" thickBot="1">
      <c r="A11" s="287" t="s">
        <v>396</v>
      </c>
      <c r="B11" s="288">
        <v>38</v>
      </c>
      <c r="C11" s="288">
        <v>46</v>
      </c>
      <c r="D11" s="288">
        <v>106</v>
      </c>
      <c r="E11" s="289">
        <v>190</v>
      </c>
      <c r="F11" s="290">
        <v>0.04</v>
      </c>
    </row>
    <row r="12" spans="1:6" ht="15.75" thickBot="1">
      <c r="A12" s="291" t="s">
        <v>390</v>
      </c>
      <c r="B12" s="289">
        <v>278</v>
      </c>
      <c r="C12" s="289">
        <v>254</v>
      </c>
      <c r="D12" s="289" t="s">
        <v>397</v>
      </c>
      <c r="E12" s="292">
        <v>4676</v>
      </c>
      <c r="F12" s="290">
        <v>1</v>
      </c>
    </row>
    <row r="13" spans="1:6" ht="15.75" thickBot="1">
      <c r="A13" s="293" t="s">
        <v>398</v>
      </c>
      <c r="B13" s="288">
        <v>42</v>
      </c>
      <c r="C13" s="288">
        <v>187</v>
      </c>
      <c r="D13" s="288">
        <v>505</v>
      </c>
      <c r="E13" s="288">
        <v>734</v>
      </c>
      <c r="F13" s="294"/>
    </row>
    <row r="14" spans="1:6">
      <c r="A14" s="21"/>
      <c r="B14" s="21"/>
      <c r="C14" s="21"/>
      <c r="D14" s="21"/>
      <c r="E14" s="21"/>
      <c r="F14" s="21"/>
    </row>
    <row r="15" spans="1:6" ht="30">
      <c r="A15" s="295" t="s">
        <v>453</v>
      </c>
      <c r="B15" s="296" t="s">
        <v>387</v>
      </c>
      <c r="C15" s="296" t="s">
        <v>388</v>
      </c>
      <c r="D15" s="296" t="s">
        <v>389</v>
      </c>
      <c r="E15" s="297" t="s">
        <v>390</v>
      </c>
      <c r="F15" s="298" t="s">
        <v>132</v>
      </c>
    </row>
    <row r="16" spans="1:6">
      <c r="A16" s="299" t="s">
        <v>391</v>
      </c>
      <c r="B16" s="300">
        <v>54.75</v>
      </c>
      <c r="C16" s="300">
        <v>60</v>
      </c>
      <c r="D16" s="300">
        <v>452.36978579481399</v>
      </c>
      <c r="E16" s="301">
        <f t="shared" ref="E16:E24" si="0">SUM(B16:D16)</f>
        <v>567.11978579481399</v>
      </c>
      <c r="F16" s="302">
        <v>0.13</v>
      </c>
    </row>
    <row r="17" spans="1:6">
      <c r="A17" s="303" t="s">
        <v>392</v>
      </c>
      <c r="B17" s="304">
        <v>47.7</v>
      </c>
      <c r="C17" s="304">
        <v>15.2</v>
      </c>
      <c r="D17" s="304">
        <v>148.060926525756</v>
      </c>
      <c r="E17" s="305">
        <f t="shared" si="0"/>
        <v>210.96092652575601</v>
      </c>
      <c r="F17" s="306">
        <f>E17/$E$12</f>
        <v>4.5115681464019675E-2</v>
      </c>
    </row>
    <row r="18" spans="1:6">
      <c r="A18" s="307" t="s">
        <v>393</v>
      </c>
      <c r="B18" s="304">
        <v>18.95</v>
      </c>
      <c r="C18" s="304">
        <v>68</v>
      </c>
      <c r="D18" s="304">
        <v>55</v>
      </c>
      <c r="E18" s="305">
        <f t="shared" si="0"/>
        <v>141.94999999999999</v>
      </c>
      <c r="F18" s="306">
        <f>E18/$E$12</f>
        <v>3.0357142857142853E-2</v>
      </c>
    </row>
    <row r="19" spans="1:6">
      <c r="A19" s="307" t="s">
        <v>29</v>
      </c>
      <c r="B19" s="304">
        <v>18.653237000000001</v>
      </c>
      <c r="C19" s="304">
        <v>0</v>
      </c>
      <c r="D19" s="304">
        <v>1019.7187470604835</v>
      </c>
      <c r="E19" s="305">
        <f t="shared" si="0"/>
        <v>1038.3719840604836</v>
      </c>
      <c r="F19" s="306">
        <v>0.24</v>
      </c>
    </row>
    <row r="20" spans="1:6">
      <c r="A20" s="307" t="s">
        <v>394</v>
      </c>
      <c r="B20" s="304">
        <v>41.902797</v>
      </c>
      <c r="C20" s="304">
        <v>0</v>
      </c>
      <c r="D20" s="304">
        <v>1801.9408726441704</v>
      </c>
      <c r="E20" s="305">
        <f t="shared" si="0"/>
        <v>1843.8436696441704</v>
      </c>
      <c r="F20" s="306">
        <v>0.42</v>
      </c>
    </row>
    <row r="21" spans="1:6">
      <c r="A21" s="307" t="s">
        <v>395</v>
      </c>
      <c r="B21" s="304">
        <v>10.8</v>
      </c>
      <c r="C21" s="304">
        <v>0</v>
      </c>
      <c r="D21" s="304">
        <v>150</v>
      </c>
      <c r="E21" s="305">
        <f t="shared" si="0"/>
        <v>160.80000000000001</v>
      </c>
      <c r="F21" s="306">
        <v>0.04</v>
      </c>
    </row>
    <row r="22" spans="1:6" ht="30">
      <c r="A22" s="308" t="s">
        <v>396</v>
      </c>
      <c r="B22" s="309">
        <v>0.45</v>
      </c>
      <c r="C22" s="309">
        <v>6</v>
      </c>
      <c r="D22" s="309">
        <v>437</v>
      </c>
      <c r="E22" s="310">
        <f t="shared" si="0"/>
        <v>443.45</v>
      </c>
      <c r="F22" s="311">
        <v>0.1</v>
      </c>
    </row>
    <row r="23" spans="1:6">
      <c r="A23" s="312" t="s">
        <v>390</v>
      </c>
      <c r="B23" s="313">
        <f>SUM(B16:B22)</f>
        <v>193.20603399999999</v>
      </c>
      <c r="C23" s="313">
        <f>SUM(C16:C22)</f>
        <v>149.19999999999999</v>
      </c>
      <c r="D23" s="313">
        <f>SUM(D16:D22)</f>
        <v>4064.0903320252237</v>
      </c>
      <c r="E23" s="313">
        <f t="shared" si="0"/>
        <v>4406.4963660252233</v>
      </c>
      <c r="F23" s="314">
        <v>1</v>
      </c>
    </row>
    <row r="24" spans="1:6">
      <c r="A24" s="315" t="s">
        <v>398</v>
      </c>
      <c r="B24" s="316">
        <v>19.420259999999999</v>
      </c>
      <c r="C24" s="316">
        <v>165.34</v>
      </c>
      <c r="D24" s="316">
        <v>240</v>
      </c>
      <c r="E24" s="316">
        <f t="shared" si="0"/>
        <v>424.76026000000002</v>
      </c>
      <c r="F24" s="314"/>
    </row>
  </sheetData>
  <mergeCells count="1">
    <mergeCell ref="A2:F2"/>
  </mergeCells>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selection sqref="A1:H1"/>
    </sheetView>
  </sheetViews>
  <sheetFormatPr baseColWidth="10" defaultRowHeight="15"/>
  <cols>
    <col min="2" max="2" width="29" customWidth="1"/>
  </cols>
  <sheetData>
    <row r="1" spans="1:8">
      <c r="A1" s="457" t="s">
        <v>162</v>
      </c>
      <c r="B1" s="457"/>
      <c r="C1" s="457"/>
      <c r="D1" s="457"/>
      <c r="E1" s="457"/>
      <c r="F1" s="457"/>
      <c r="G1" s="457"/>
      <c r="H1" s="457"/>
    </row>
    <row r="2" spans="1:8">
      <c r="A2" s="317"/>
      <c r="B2" s="1"/>
      <c r="C2" s="1"/>
      <c r="D2" s="1"/>
      <c r="E2" s="1"/>
      <c r="F2" s="1"/>
      <c r="G2" s="1"/>
      <c r="H2" s="1"/>
    </row>
    <row r="3" spans="1:8" ht="33.75" customHeight="1">
      <c r="A3" s="318"/>
      <c r="B3" s="319" t="s">
        <v>128</v>
      </c>
      <c r="C3" s="459" t="s">
        <v>129</v>
      </c>
      <c r="D3" s="460"/>
      <c r="E3" s="460"/>
      <c r="F3" s="460" t="s">
        <v>130</v>
      </c>
      <c r="G3" s="460"/>
      <c r="H3" s="461"/>
    </row>
    <row r="4" spans="1:8">
      <c r="A4" s="320" t="s">
        <v>45</v>
      </c>
      <c r="B4" s="321" t="s">
        <v>131</v>
      </c>
      <c r="C4" s="322" t="s">
        <v>134</v>
      </c>
      <c r="D4" s="323" t="s">
        <v>133</v>
      </c>
      <c r="E4" s="323" t="s">
        <v>132</v>
      </c>
      <c r="F4" s="323" t="s">
        <v>134</v>
      </c>
      <c r="G4" s="323" t="s">
        <v>133</v>
      </c>
      <c r="H4" s="324" t="s">
        <v>132</v>
      </c>
    </row>
    <row r="5" spans="1:8">
      <c r="A5" s="325"/>
      <c r="B5" s="326" t="s">
        <v>135</v>
      </c>
      <c r="C5" s="327"/>
      <c r="D5" s="328"/>
      <c r="E5" s="329"/>
      <c r="F5" s="328"/>
      <c r="G5" s="328"/>
      <c r="H5" s="330"/>
    </row>
    <row r="6" spans="1:8" ht="45" customHeight="1">
      <c r="A6" s="331">
        <v>110</v>
      </c>
      <c r="B6" s="332" t="s">
        <v>136</v>
      </c>
      <c r="C6" s="327">
        <v>961.41399699999999</v>
      </c>
      <c r="D6" s="328">
        <v>2054.3540690587838</v>
      </c>
      <c r="E6" s="462">
        <v>0.60667440313402876</v>
      </c>
      <c r="F6" s="328">
        <v>1079.0324390000001</v>
      </c>
      <c r="G6" s="333">
        <v>2306.9245776733155</v>
      </c>
      <c r="H6" s="463">
        <v>0.62919740187755091</v>
      </c>
    </row>
    <row r="7" spans="1:8" ht="45" customHeight="1">
      <c r="A7" s="331">
        <v>209</v>
      </c>
      <c r="B7" s="332" t="s">
        <v>137</v>
      </c>
      <c r="C7" s="327">
        <v>1739.101535</v>
      </c>
      <c r="D7" s="328">
        <v>1690.7215346362777</v>
      </c>
      <c r="E7" s="462"/>
      <c r="F7" s="328">
        <v>2018.7437689999999</v>
      </c>
      <c r="G7" s="333">
        <v>1966.7537696362776</v>
      </c>
      <c r="H7" s="463"/>
    </row>
    <row r="8" spans="1:8">
      <c r="A8" s="331"/>
      <c r="B8" s="326" t="s">
        <v>138</v>
      </c>
      <c r="C8" s="327"/>
      <c r="D8" s="328"/>
      <c r="E8" s="334"/>
      <c r="F8" s="328"/>
      <c r="G8" s="333"/>
      <c r="H8" s="335"/>
    </row>
    <row r="9" spans="1:8" ht="24">
      <c r="A9" s="331">
        <v>105</v>
      </c>
      <c r="B9" s="332" t="s">
        <v>139</v>
      </c>
      <c r="C9" s="327">
        <v>1901.700695</v>
      </c>
      <c r="D9" s="328">
        <v>210.39963499999999</v>
      </c>
      <c r="E9" s="462">
        <v>6.6089187068474831E-2</v>
      </c>
      <c r="F9" s="328">
        <v>1774.3705279999999</v>
      </c>
      <c r="G9" s="328">
        <v>197.01455999999999</v>
      </c>
      <c r="H9" s="463">
        <v>5.7218337953361433E-2</v>
      </c>
    </row>
    <row r="10" spans="1:8" ht="24">
      <c r="A10" s="331">
        <v>185</v>
      </c>
      <c r="B10" s="332" t="s">
        <v>140</v>
      </c>
      <c r="C10" s="327">
        <v>718.461094</v>
      </c>
      <c r="D10" s="328">
        <v>197.577034</v>
      </c>
      <c r="E10" s="462"/>
      <c r="F10" s="328">
        <v>699.57112099999995</v>
      </c>
      <c r="G10" s="328">
        <v>191.627814</v>
      </c>
      <c r="H10" s="463"/>
    </row>
    <row r="11" spans="1:8">
      <c r="A11" s="331"/>
      <c r="B11" s="326" t="s">
        <v>141</v>
      </c>
      <c r="C11" s="327"/>
      <c r="D11" s="328"/>
      <c r="E11" s="334"/>
      <c r="F11" s="328"/>
      <c r="G11" s="328"/>
      <c r="H11" s="335"/>
    </row>
    <row r="12" spans="1:8">
      <c r="A12" s="331">
        <v>303</v>
      </c>
      <c r="B12" s="332" t="s">
        <v>142</v>
      </c>
      <c r="C12" s="327">
        <v>1099.0998030000001</v>
      </c>
      <c r="D12" s="328">
        <v>552.56861500000002</v>
      </c>
      <c r="E12" s="462">
        <v>8.9512007278296224E-2</v>
      </c>
      <c r="F12" s="328">
        <v>1280.687788</v>
      </c>
      <c r="G12" s="328">
        <v>556.52945999999997</v>
      </c>
      <c r="H12" s="463">
        <v>8.1935714820643157E-2</v>
      </c>
    </row>
    <row r="13" spans="1:8">
      <c r="A13" s="331"/>
      <c r="B13" s="326" t="s">
        <v>143</v>
      </c>
      <c r="C13" s="327"/>
      <c r="D13" s="328"/>
      <c r="E13" s="462"/>
      <c r="F13" s="328"/>
      <c r="G13" s="328"/>
      <c r="H13" s="463"/>
    </row>
    <row r="14" spans="1:8">
      <c r="A14" s="331">
        <v>152</v>
      </c>
      <c r="B14" s="332" t="s">
        <v>144</v>
      </c>
      <c r="C14" s="327">
        <v>8625.0053329999992</v>
      </c>
      <c r="D14" s="328">
        <v>9.7658970000000007</v>
      </c>
      <c r="E14" s="462">
        <v>7.2050871625766221E-3</v>
      </c>
      <c r="F14" s="328">
        <v>8805.4454490000007</v>
      </c>
      <c r="G14" s="328">
        <v>9.7689459999999997</v>
      </c>
      <c r="H14" s="463">
        <v>6.544127517228741E-3</v>
      </c>
    </row>
    <row r="15" spans="1:8" ht="24">
      <c r="A15" s="331">
        <v>144</v>
      </c>
      <c r="B15" s="332" t="s">
        <v>145</v>
      </c>
      <c r="C15" s="327">
        <v>1395.6517590000001</v>
      </c>
      <c r="D15" s="328">
        <v>25.837319999999998</v>
      </c>
      <c r="E15" s="462"/>
      <c r="F15" s="328">
        <v>1476.0897210000001</v>
      </c>
      <c r="G15" s="328">
        <v>26.135860000000001</v>
      </c>
      <c r="H15" s="463"/>
    </row>
    <row r="16" spans="1:8" ht="24">
      <c r="A16" s="331">
        <v>178</v>
      </c>
      <c r="B16" s="332" t="s">
        <v>146</v>
      </c>
      <c r="C16" s="327">
        <v>8066.8804739999996</v>
      </c>
      <c r="D16" s="328">
        <v>8.8746709999999993</v>
      </c>
      <c r="E16" s="462"/>
      <c r="F16" s="328">
        <v>8784.5531989999999</v>
      </c>
      <c r="G16" s="328">
        <v>8.5446720000000003</v>
      </c>
      <c r="H16" s="463"/>
    </row>
    <row r="17" spans="1:8">
      <c r="A17" s="331"/>
      <c r="B17" s="326" t="s">
        <v>147</v>
      </c>
      <c r="C17" s="327"/>
      <c r="D17" s="328"/>
      <c r="E17" s="334"/>
      <c r="F17" s="328"/>
      <c r="G17" s="328"/>
      <c r="H17" s="335"/>
    </row>
    <row r="18" spans="1:8">
      <c r="A18" s="331"/>
      <c r="B18" s="332" t="s">
        <v>148</v>
      </c>
      <c r="C18" s="327"/>
      <c r="D18" s="328">
        <v>81.855564953011424</v>
      </c>
      <c r="E18" s="462">
        <v>1.3259992925662286E-2</v>
      </c>
      <c r="F18" s="328"/>
      <c r="G18" s="328">
        <v>84.304509632988285</v>
      </c>
      <c r="H18" s="463">
        <v>1.2411832177550298E-2</v>
      </c>
    </row>
    <row r="19" spans="1:8" ht="24">
      <c r="A19" s="331"/>
      <c r="B19" s="326" t="s">
        <v>149</v>
      </c>
      <c r="C19" s="327"/>
      <c r="D19" s="328"/>
      <c r="E19" s="462"/>
      <c r="F19" s="328"/>
      <c r="G19" s="328"/>
      <c r="H19" s="463"/>
    </row>
    <row r="20" spans="1:8" ht="24">
      <c r="A20" s="331">
        <v>150</v>
      </c>
      <c r="B20" s="332" t="s">
        <v>150</v>
      </c>
      <c r="C20" s="327">
        <v>13435.178856</v>
      </c>
      <c r="D20" s="328">
        <v>651.69755399999997</v>
      </c>
      <c r="E20" s="462">
        <v>0.17778654347106698</v>
      </c>
      <c r="F20" s="328">
        <v>13601.047253000001</v>
      </c>
      <c r="G20" s="328">
        <v>665.93076799999994</v>
      </c>
      <c r="H20" s="463">
        <v>0.16385424819709954</v>
      </c>
    </row>
    <row r="21" spans="1:8">
      <c r="A21" s="331">
        <v>231</v>
      </c>
      <c r="B21" s="332" t="s">
        <v>151</v>
      </c>
      <c r="C21" s="327">
        <v>2698.8608880000002</v>
      </c>
      <c r="D21" s="328">
        <v>111.070615</v>
      </c>
      <c r="E21" s="462"/>
      <c r="F21" s="328">
        <v>2705.9792389999998</v>
      </c>
      <c r="G21" s="328">
        <v>111.358451</v>
      </c>
      <c r="H21" s="463"/>
    </row>
    <row r="22" spans="1:8" ht="24">
      <c r="A22" s="331">
        <v>172</v>
      </c>
      <c r="B22" s="332" t="s">
        <v>152</v>
      </c>
      <c r="C22" s="327">
        <v>6766.603666</v>
      </c>
      <c r="D22" s="328">
        <v>334.73</v>
      </c>
      <c r="E22" s="334"/>
      <c r="F22" s="328">
        <v>6938.0784899999999</v>
      </c>
      <c r="G22" s="328">
        <v>335.65300000000002</v>
      </c>
      <c r="H22" s="335"/>
    </row>
    <row r="23" spans="1:8" ht="48">
      <c r="A23" s="331">
        <v>190</v>
      </c>
      <c r="B23" s="332" t="s">
        <v>153</v>
      </c>
      <c r="C23" s="327">
        <v>1734.1545309999999</v>
      </c>
      <c r="D23" s="328">
        <v>0</v>
      </c>
      <c r="E23" s="334"/>
      <c r="F23" s="328">
        <v>1726.9561470000001</v>
      </c>
      <c r="G23" s="328">
        <v>0</v>
      </c>
      <c r="H23" s="335"/>
    </row>
    <row r="24" spans="1:8" ht="24">
      <c r="A24" s="331"/>
      <c r="B24" s="326" t="s">
        <v>154</v>
      </c>
      <c r="C24" s="327"/>
      <c r="D24" s="328"/>
      <c r="E24" s="334"/>
      <c r="F24" s="328"/>
      <c r="G24" s="328"/>
      <c r="H24" s="335"/>
    </row>
    <row r="25" spans="1:8" ht="24">
      <c r="A25" s="331">
        <v>117</v>
      </c>
      <c r="B25" s="332" t="s">
        <v>155</v>
      </c>
      <c r="C25" s="327">
        <v>41197</v>
      </c>
      <c r="D25" s="328">
        <v>60.698</v>
      </c>
      <c r="E25" s="462">
        <v>1.6588986094219903E-2</v>
      </c>
      <c r="F25" s="328">
        <v>42061</v>
      </c>
      <c r="G25" s="328">
        <v>68.444999999999993</v>
      </c>
      <c r="H25" s="463">
        <v>1.7015746239789027E-2</v>
      </c>
    </row>
    <row r="26" spans="1:8" ht="24">
      <c r="A26" s="331" t="s">
        <v>156</v>
      </c>
      <c r="B26" s="332" t="s">
        <v>157</v>
      </c>
      <c r="C26" s="327"/>
      <c r="D26" s="328">
        <v>41.707848657132558</v>
      </c>
      <c r="E26" s="462"/>
      <c r="F26" s="328"/>
      <c r="G26" s="328">
        <v>47.130534881902008</v>
      </c>
      <c r="H26" s="463"/>
    </row>
    <row r="27" spans="1:8">
      <c r="A27" s="331"/>
      <c r="B27" s="336" t="s">
        <v>158</v>
      </c>
      <c r="C27" s="327"/>
      <c r="D27" s="337">
        <v>6031.858358305205</v>
      </c>
      <c r="E27" s="334"/>
      <c r="F27" s="328"/>
      <c r="G27" s="337">
        <v>6576.1219228244836</v>
      </c>
      <c r="H27" s="335"/>
    </row>
    <row r="28" spans="1:8">
      <c r="A28" s="331"/>
      <c r="B28" s="326" t="s">
        <v>159</v>
      </c>
      <c r="C28" s="327"/>
      <c r="D28" s="328"/>
      <c r="E28" s="334"/>
      <c r="F28" s="328"/>
      <c r="G28" s="328"/>
      <c r="H28" s="335"/>
    </row>
    <row r="29" spans="1:8" ht="36">
      <c r="A29" s="331">
        <v>731</v>
      </c>
      <c r="B29" s="332" t="s">
        <v>160</v>
      </c>
      <c r="C29" s="327">
        <v>4000</v>
      </c>
      <c r="D29" s="328">
        <v>141.264464</v>
      </c>
      <c r="E29" s="334">
        <v>2.1686437120344116E-2</v>
      </c>
      <c r="F29" s="328">
        <v>8000</v>
      </c>
      <c r="G29" s="328">
        <v>216.147617</v>
      </c>
      <c r="H29" s="335">
        <v>3.3182242526207599E-2</v>
      </c>
    </row>
    <row r="30" spans="1:8">
      <c r="A30" s="325"/>
      <c r="B30" s="338" t="s">
        <v>161</v>
      </c>
      <c r="C30" s="339"/>
      <c r="D30" s="340">
        <v>6173.1228223052049</v>
      </c>
      <c r="E30" s="341">
        <v>0.99880264425466969</v>
      </c>
      <c r="F30" s="340"/>
      <c r="G30" s="340">
        <v>6792.2695398244832</v>
      </c>
      <c r="H30" s="342">
        <v>1.0013596513094307</v>
      </c>
    </row>
    <row r="31" spans="1:8">
      <c r="A31" s="343" t="s">
        <v>163</v>
      </c>
      <c r="B31" s="1"/>
      <c r="C31" s="1"/>
      <c r="D31" s="1"/>
      <c r="E31" s="1"/>
      <c r="F31" s="1"/>
      <c r="G31" s="1"/>
      <c r="H31" s="1"/>
    </row>
    <row r="32" spans="1:8" ht="38.25" customHeight="1">
      <c r="A32" s="458" t="s">
        <v>164</v>
      </c>
      <c r="B32" s="458"/>
      <c r="C32" s="458"/>
      <c r="D32" s="458"/>
      <c r="E32" s="458"/>
      <c r="F32" s="458"/>
      <c r="G32" s="458"/>
      <c r="H32" s="458"/>
    </row>
    <row r="33" spans="1:8" ht="42" customHeight="1">
      <c r="A33" s="458" t="s">
        <v>165</v>
      </c>
      <c r="B33" s="458"/>
      <c r="C33" s="458"/>
      <c r="D33" s="458"/>
      <c r="E33" s="458"/>
      <c r="F33" s="458"/>
      <c r="G33" s="458"/>
      <c r="H33" s="458"/>
    </row>
    <row r="34" spans="1:8" ht="39.75" customHeight="1">
      <c r="A34" s="456" t="s">
        <v>166</v>
      </c>
      <c r="B34" s="456"/>
      <c r="C34" s="456"/>
      <c r="D34" s="456"/>
      <c r="E34" s="456"/>
      <c r="F34" s="456"/>
      <c r="G34" s="456"/>
      <c r="H34" s="456"/>
    </row>
    <row r="35" spans="1:8" ht="42.75" customHeight="1">
      <c r="A35" s="456" t="s">
        <v>167</v>
      </c>
      <c r="B35" s="456"/>
      <c r="C35" s="456"/>
      <c r="D35" s="456"/>
      <c r="E35" s="456"/>
      <c r="F35" s="456"/>
      <c r="G35" s="456"/>
      <c r="H35" s="456"/>
    </row>
    <row r="36" spans="1:8" ht="38.25" customHeight="1">
      <c r="A36" s="456" t="s">
        <v>168</v>
      </c>
      <c r="B36" s="456"/>
      <c r="C36" s="456"/>
      <c r="D36" s="456"/>
      <c r="E36" s="456"/>
      <c r="F36" s="456"/>
      <c r="G36" s="456"/>
      <c r="H36" s="456"/>
    </row>
  </sheetData>
  <mergeCells count="22">
    <mergeCell ref="E14:E16"/>
    <mergeCell ref="H14:H16"/>
    <mergeCell ref="E18:E19"/>
    <mergeCell ref="H18:H19"/>
    <mergeCell ref="E20:E21"/>
    <mergeCell ref="H20:H21"/>
    <mergeCell ref="A36:H36"/>
    <mergeCell ref="A1:H1"/>
    <mergeCell ref="A32:H32"/>
    <mergeCell ref="A33:H33"/>
    <mergeCell ref="A34:H34"/>
    <mergeCell ref="A35:H35"/>
    <mergeCell ref="C3:E3"/>
    <mergeCell ref="F3:H3"/>
    <mergeCell ref="E6:E7"/>
    <mergeCell ref="H6:H7"/>
    <mergeCell ref="E9:E10"/>
    <mergeCell ref="H9:H10"/>
    <mergeCell ref="E12:E13"/>
    <mergeCell ref="H12:H13"/>
    <mergeCell ref="E25:E26"/>
    <mergeCell ref="H25:H26"/>
  </mergeCells>
  <pageMargins left="0.70866141732283472" right="0.70866141732283472" top="0.74803149606299213" bottom="0.74803149606299213" header="0.31496062992125984" footer="0.31496062992125984"/>
  <pageSetup paperSize="9" scale="80" orientation="portrait" horizontalDpi="1200" verticalDpi="1200" r:id="rId1"/>
  <headerFooter>
    <oddHeader>&amp;C&amp;"-,Gras"Document de politique transversale (DPT) - "Politique française en faveur du développement" (2019)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baseColWidth="10" defaultRowHeight="15"/>
  <sheetData>
    <row r="1" spans="1:5" ht="15.75" thickBot="1">
      <c r="A1" s="120" t="s">
        <v>173</v>
      </c>
    </row>
    <row r="2" spans="1:5" ht="18.75" thickBot="1">
      <c r="A2" s="114" t="s">
        <v>45</v>
      </c>
      <c r="B2" s="115" t="s">
        <v>169</v>
      </c>
      <c r="C2" s="115" t="s">
        <v>49</v>
      </c>
      <c r="D2" s="116" t="s">
        <v>170</v>
      </c>
      <c r="E2" s="115" t="s">
        <v>171</v>
      </c>
    </row>
    <row r="3" spans="1:5" ht="90.75" thickBot="1">
      <c r="A3" s="117" t="s">
        <v>172</v>
      </c>
      <c r="B3" s="118">
        <v>353</v>
      </c>
      <c r="C3" s="118">
        <v>114</v>
      </c>
      <c r="D3" s="119">
        <v>481</v>
      </c>
      <c r="E3" s="118">
        <v>169</v>
      </c>
    </row>
    <row r="4" spans="1:5">
      <c r="A4" s="121" t="s">
        <v>174</v>
      </c>
    </row>
  </sheetData>
  <printOptions horizontalCentered="1"/>
  <pageMargins left="0.70866141732283472" right="0.70866141732283472" top="0.74803149606299213" bottom="0.74803149606299213" header="0.31496062992125984" footer="0.31496062992125984"/>
  <pageSetup paperSize="9" orientation="portrait" horizontalDpi="1200" verticalDpi="1200" r:id="rId1"/>
  <headerFooter>
    <oddHeader>&amp;C&amp;"-,Gras"Document de politique transversale (DPT) - "Politique française en faveur du développement" (2019)</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zoomScaleNormal="100" workbookViewId="0">
      <selection sqref="A1:E1"/>
    </sheetView>
  </sheetViews>
  <sheetFormatPr baseColWidth="10" defaultRowHeight="15"/>
  <cols>
    <col min="1" max="1" width="52.42578125" bestFit="1" customWidth="1"/>
  </cols>
  <sheetData>
    <row r="1" spans="1:5" ht="17.25">
      <c r="A1" s="457" t="s">
        <v>455</v>
      </c>
      <c r="B1" s="457"/>
      <c r="C1" s="457"/>
      <c r="D1" s="457"/>
      <c r="E1" s="457"/>
    </row>
    <row r="2" spans="1:5">
      <c r="A2" s="349"/>
    </row>
    <row r="3" spans="1:5">
      <c r="A3" s="349"/>
    </row>
    <row r="4" spans="1:5" ht="75.75" thickBot="1">
      <c r="A4" s="344" t="s">
        <v>45</v>
      </c>
      <c r="B4" s="344" t="s">
        <v>175</v>
      </c>
      <c r="C4" s="344" t="s">
        <v>176</v>
      </c>
      <c r="D4" s="344" t="s">
        <v>177</v>
      </c>
      <c r="E4" s="345" t="s">
        <v>178</v>
      </c>
    </row>
    <row r="5" spans="1:5" ht="15.75" thickBot="1">
      <c r="A5" s="346" t="s">
        <v>136</v>
      </c>
      <c r="B5" s="344">
        <v>184</v>
      </c>
      <c r="C5" s="464">
        <v>1664</v>
      </c>
      <c r="D5" s="344">
        <v>192</v>
      </c>
      <c r="E5" s="466" t="s">
        <v>179</v>
      </c>
    </row>
    <row r="6" spans="1:5" ht="30">
      <c r="A6" s="347" t="s">
        <v>180</v>
      </c>
      <c r="B6" s="348">
        <v>233</v>
      </c>
      <c r="C6" s="465"/>
      <c r="D6" s="348">
        <v>388</v>
      </c>
      <c r="E6" s="467"/>
    </row>
    <row r="7" spans="1:5" ht="22.5" customHeight="1">
      <c r="A7" s="468" t="s">
        <v>181</v>
      </c>
      <c r="B7" s="468"/>
      <c r="C7" s="468"/>
      <c r="D7" s="468"/>
      <c r="E7" s="468"/>
    </row>
    <row r="8" spans="1:5" ht="39.75" customHeight="1">
      <c r="A8" s="468" t="s">
        <v>182</v>
      </c>
      <c r="B8" s="468"/>
      <c r="C8" s="468"/>
      <c r="D8" s="468"/>
      <c r="E8" s="468"/>
    </row>
  </sheetData>
  <mergeCells count="5">
    <mergeCell ref="C5:C6"/>
    <mergeCell ref="E5:E6"/>
    <mergeCell ref="A7:E7"/>
    <mergeCell ref="A8:E8"/>
    <mergeCell ref="A1:E1"/>
  </mergeCells>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election sqref="A1:E2"/>
    </sheetView>
  </sheetViews>
  <sheetFormatPr baseColWidth="10" defaultRowHeight="15"/>
  <cols>
    <col min="1" max="16384" width="11.42578125" style="21"/>
  </cols>
  <sheetData>
    <row r="1" spans="1:5">
      <c r="A1" s="429" t="s">
        <v>51</v>
      </c>
      <c r="B1" s="429"/>
      <c r="C1" s="429"/>
      <c r="D1" s="429"/>
      <c r="E1" s="429"/>
    </row>
    <row r="2" spans="1:5">
      <c r="A2" s="429"/>
      <c r="B2" s="429"/>
      <c r="C2" s="429"/>
      <c r="D2" s="429"/>
      <c r="E2" s="429"/>
    </row>
    <row r="4" spans="1:5" ht="15.75" thickBot="1"/>
    <row r="5" spans="1:5" ht="30.75" thickBot="1">
      <c r="A5" s="350" t="s">
        <v>45</v>
      </c>
      <c r="B5" s="350" t="s">
        <v>46</v>
      </c>
      <c r="C5" s="350" t="s">
        <v>47</v>
      </c>
      <c r="D5" s="350" t="s">
        <v>48</v>
      </c>
      <c r="E5" s="351" t="s">
        <v>49</v>
      </c>
    </row>
    <row r="6" spans="1:5" ht="135.75" thickBot="1">
      <c r="A6" s="352" t="s">
        <v>50</v>
      </c>
      <c r="B6" s="353">
        <v>268</v>
      </c>
      <c r="C6" s="354">
        <v>64</v>
      </c>
      <c r="D6" s="354">
        <v>245</v>
      </c>
      <c r="E6" s="355">
        <v>446</v>
      </c>
    </row>
    <row r="7" spans="1:5">
      <c r="A7" s="21" t="s">
        <v>52</v>
      </c>
    </row>
    <row r="8" spans="1:5" ht="91.5" customHeight="1">
      <c r="A8" s="469" t="s">
        <v>183</v>
      </c>
      <c r="B8" s="469"/>
      <c r="C8" s="469"/>
      <c r="D8" s="469"/>
      <c r="E8" s="469"/>
    </row>
    <row r="9" spans="1:5">
      <c r="A9" s="469" t="s">
        <v>184</v>
      </c>
      <c r="B9" s="469"/>
      <c r="C9" s="469"/>
      <c r="D9" s="469"/>
      <c r="E9" s="469"/>
    </row>
    <row r="10" spans="1:5">
      <c r="A10" s="469"/>
      <c r="B10" s="469"/>
      <c r="C10" s="469"/>
      <c r="D10" s="469"/>
      <c r="E10" s="469"/>
    </row>
  </sheetData>
  <mergeCells count="3">
    <mergeCell ref="A8:E8"/>
    <mergeCell ref="A9:E10"/>
    <mergeCell ref="A1:E2"/>
  </mergeCells>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Normal="100" workbookViewId="0">
      <selection sqref="A1:G1"/>
    </sheetView>
  </sheetViews>
  <sheetFormatPr baseColWidth="10" defaultRowHeight="15"/>
  <cols>
    <col min="1" max="1" width="30" style="356" customWidth="1"/>
    <col min="2" max="16384" width="11.42578125" style="21"/>
  </cols>
  <sheetData>
    <row r="1" spans="1:7">
      <c r="A1" s="399" t="s">
        <v>66</v>
      </c>
      <c r="B1" s="399"/>
      <c r="C1" s="399"/>
      <c r="D1" s="399"/>
      <c r="E1" s="399"/>
      <c r="F1" s="399"/>
      <c r="G1" s="399"/>
    </row>
    <row r="2" spans="1:7" ht="15.75" thickBot="1"/>
    <row r="3" spans="1:7">
      <c r="A3" s="365"/>
      <c r="B3" s="470">
        <v>2018</v>
      </c>
      <c r="C3" s="471"/>
      <c r="D3" s="472"/>
      <c r="E3" s="470">
        <v>2019</v>
      </c>
      <c r="F3" s="471"/>
      <c r="G3" s="471"/>
    </row>
    <row r="4" spans="1:7">
      <c r="A4" s="473" t="s">
        <v>53</v>
      </c>
      <c r="B4" s="475" t="s">
        <v>54</v>
      </c>
      <c r="C4" s="476"/>
      <c r="D4" s="473" t="s">
        <v>55</v>
      </c>
      <c r="E4" s="475" t="s">
        <v>54</v>
      </c>
      <c r="F4" s="476"/>
      <c r="G4" s="476" t="s">
        <v>55</v>
      </c>
    </row>
    <row r="5" spans="1:7" ht="30.75" thickBot="1">
      <c r="A5" s="474"/>
      <c r="B5" s="357" t="s">
        <v>56</v>
      </c>
      <c r="C5" s="357" t="s">
        <v>57</v>
      </c>
      <c r="D5" s="474"/>
      <c r="E5" s="357" t="s">
        <v>58</v>
      </c>
      <c r="F5" s="357" t="s">
        <v>57</v>
      </c>
      <c r="G5" s="477"/>
    </row>
    <row r="6" spans="1:7">
      <c r="A6" s="347" t="s">
        <v>59</v>
      </c>
      <c r="B6" s="281"/>
      <c r="C6" s="281"/>
      <c r="D6" s="358">
        <v>97</v>
      </c>
      <c r="E6" s="281"/>
      <c r="F6" s="281"/>
      <c r="G6" s="281">
        <v>380</v>
      </c>
    </row>
    <row r="7" spans="1:7">
      <c r="A7" s="347" t="s">
        <v>60</v>
      </c>
      <c r="B7" s="281">
        <v>30</v>
      </c>
      <c r="C7" s="281" t="s">
        <v>61</v>
      </c>
      <c r="D7" s="358">
        <v>3</v>
      </c>
      <c r="E7" s="281">
        <v>19</v>
      </c>
      <c r="F7" s="281" t="s">
        <v>61</v>
      </c>
      <c r="G7" s="281">
        <v>61</v>
      </c>
    </row>
    <row r="8" spans="1:7" ht="60">
      <c r="A8" s="347" t="s">
        <v>62</v>
      </c>
      <c r="B8" s="281"/>
      <c r="C8" s="281"/>
      <c r="D8" s="358"/>
      <c r="E8" s="281"/>
      <c r="F8" s="281"/>
      <c r="G8" s="281"/>
    </row>
    <row r="9" spans="1:7">
      <c r="A9" s="359" t="s">
        <v>63</v>
      </c>
      <c r="B9" s="360"/>
      <c r="C9" s="281"/>
      <c r="D9" s="358">
        <v>2</v>
      </c>
      <c r="E9" s="360"/>
      <c r="F9" s="281"/>
      <c r="G9" s="281">
        <v>1</v>
      </c>
    </row>
    <row r="10" spans="1:7" ht="30.75" thickBot="1">
      <c r="A10" s="361" t="s">
        <v>64</v>
      </c>
      <c r="B10" s="288"/>
      <c r="C10" s="288"/>
      <c r="D10" s="294">
        <v>11</v>
      </c>
      <c r="E10" s="288"/>
      <c r="F10" s="288"/>
      <c r="G10" s="288">
        <v>27</v>
      </c>
    </row>
    <row r="11" spans="1:7" ht="15.75" thickBot="1">
      <c r="A11" s="362" t="s">
        <v>65</v>
      </c>
      <c r="B11" s="363">
        <v>30</v>
      </c>
      <c r="C11" s="363"/>
      <c r="D11" s="364">
        <v>114</v>
      </c>
      <c r="E11" s="363">
        <v>19</v>
      </c>
      <c r="F11" s="363"/>
      <c r="G11" s="363">
        <v>469</v>
      </c>
    </row>
    <row r="12" spans="1:7" ht="30">
      <c r="A12" s="356" t="s">
        <v>185</v>
      </c>
    </row>
    <row r="13" spans="1:7">
      <c r="A13" s="469" t="s">
        <v>186</v>
      </c>
      <c r="B13" s="469"/>
      <c r="C13" s="469"/>
      <c r="D13" s="469"/>
      <c r="E13" s="469"/>
      <c r="F13" s="469"/>
      <c r="G13" s="469"/>
    </row>
    <row r="14" spans="1:7">
      <c r="A14" s="469"/>
      <c r="B14" s="469"/>
      <c r="C14" s="469"/>
      <c r="D14" s="469"/>
      <c r="E14" s="469"/>
      <c r="F14" s="469"/>
      <c r="G14" s="469"/>
    </row>
    <row r="15" spans="1:7">
      <c r="A15" s="469"/>
      <c r="B15" s="469"/>
      <c r="C15" s="469"/>
      <c r="D15" s="469"/>
      <c r="E15" s="469"/>
      <c r="F15" s="469"/>
      <c r="G15" s="469"/>
    </row>
  </sheetData>
  <mergeCells count="9">
    <mergeCell ref="A13:G15"/>
    <mergeCell ref="A1:G1"/>
    <mergeCell ref="B3:D3"/>
    <mergeCell ref="E3:G3"/>
    <mergeCell ref="A4:A5"/>
    <mergeCell ref="B4:C4"/>
    <mergeCell ref="D4:D5"/>
    <mergeCell ref="E4:F4"/>
    <mergeCell ref="G4:G5"/>
  </mergeCells>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Normal="100" workbookViewId="0">
      <selection sqref="A1:D1"/>
    </sheetView>
  </sheetViews>
  <sheetFormatPr baseColWidth="10" defaultRowHeight="15"/>
  <cols>
    <col min="1" max="1" width="31" style="51" customWidth="1"/>
    <col min="2" max="2" width="20.7109375" customWidth="1"/>
    <col min="3" max="3" width="18.5703125" customWidth="1"/>
    <col min="4" max="4" width="19.85546875" customWidth="1"/>
  </cols>
  <sheetData>
    <row r="1" spans="1:5" ht="29.25" customHeight="1">
      <c r="A1" s="429" t="s">
        <v>205</v>
      </c>
      <c r="B1" s="429"/>
      <c r="C1" s="429"/>
      <c r="D1" s="429"/>
    </row>
    <row r="3" spans="1:5" ht="15.75" thickBot="1"/>
    <row r="4" spans="1:5" s="51" customFormat="1" ht="30">
      <c r="A4" s="479" t="s">
        <v>187</v>
      </c>
      <c r="B4" s="480" t="s">
        <v>188</v>
      </c>
      <c r="C4" s="366" t="s">
        <v>189</v>
      </c>
      <c r="D4" s="366" t="s">
        <v>191</v>
      </c>
      <c r="E4" s="125"/>
    </row>
    <row r="5" spans="1:5" s="51" customFormat="1" ht="30" customHeight="1" thickBot="1">
      <c r="A5" s="477"/>
      <c r="B5" s="481"/>
      <c r="C5" s="357" t="s">
        <v>190</v>
      </c>
      <c r="D5" s="357" t="s">
        <v>192</v>
      </c>
      <c r="E5" s="125"/>
    </row>
    <row r="6" spans="1:5" ht="63" customHeight="1">
      <c r="A6" s="482" t="s">
        <v>193</v>
      </c>
      <c r="B6" s="484" t="s">
        <v>60</v>
      </c>
      <c r="C6" s="367" t="s">
        <v>194</v>
      </c>
      <c r="D6" s="367" t="s">
        <v>196</v>
      </c>
      <c r="E6" s="478"/>
    </row>
    <row r="7" spans="1:5" ht="15.75" customHeight="1" thickBot="1">
      <c r="A7" s="483"/>
      <c r="B7" s="485"/>
      <c r="C7" s="345" t="s">
        <v>195</v>
      </c>
      <c r="D7" s="345" t="s">
        <v>197</v>
      </c>
      <c r="E7" s="478"/>
    </row>
    <row r="8" spans="1:5" ht="30">
      <c r="A8" s="368" t="s">
        <v>198</v>
      </c>
      <c r="B8" s="281" t="s">
        <v>199</v>
      </c>
      <c r="C8" s="367" t="s">
        <v>200</v>
      </c>
      <c r="D8" s="367" t="s">
        <v>196</v>
      </c>
      <c r="E8" s="125"/>
    </row>
    <row r="9" spans="1:5" ht="30.75" thickBot="1">
      <c r="A9" s="369" t="s">
        <v>203</v>
      </c>
      <c r="B9" s="288" t="s">
        <v>204</v>
      </c>
      <c r="C9" s="345" t="s">
        <v>201</v>
      </c>
      <c r="D9" s="345" t="s">
        <v>202</v>
      </c>
      <c r="E9" s="125"/>
    </row>
    <row r="10" spans="1:5">
      <c r="A10" s="356" t="s">
        <v>206</v>
      </c>
      <c r="B10" s="21"/>
      <c r="C10" s="21"/>
      <c r="D10" s="21"/>
    </row>
  </sheetData>
  <mergeCells count="6">
    <mergeCell ref="E6:E7"/>
    <mergeCell ref="A1:D1"/>
    <mergeCell ref="A4:A5"/>
    <mergeCell ref="B4:B5"/>
    <mergeCell ref="A6:A7"/>
    <mergeCell ref="B6:B7"/>
  </mergeCells>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zoomScaleNormal="100" workbookViewId="0">
      <selection sqref="A1:L1"/>
    </sheetView>
  </sheetViews>
  <sheetFormatPr baseColWidth="10" defaultRowHeight="15"/>
  <cols>
    <col min="1" max="16384" width="11.42578125" style="21"/>
  </cols>
  <sheetData>
    <row r="1" spans="1:12">
      <c r="A1" s="457" t="s">
        <v>209</v>
      </c>
      <c r="B1" s="457"/>
      <c r="C1" s="457"/>
      <c r="D1" s="457"/>
      <c r="E1" s="457"/>
      <c r="F1" s="457"/>
      <c r="G1" s="457"/>
      <c r="H1" s="457"/>
      <c r="I1" s="457"/>
      <c r="J1" s="457"/>
      <c r="K1" s="457"/>
      <c r="L1" s="457"/>
    </row>
    <row r="2" spans="1:12" ht="15.75" thickBot="1">
      <c r="A2" s="349"/>
    </row>
    <row r="3" spans="1:12" ht="15.75" thickBot="1">
      <c r="A3" s="370"/>
      <c r="B3" s="371">
        <v>2007</v>
      </c>
      <c r="C3" s="371">
        <v>2008</v>
      </c>
      <c r="D3" s="371">
        <v>2009</v>
      </c>
      <c r="E3" s="371">
        <v>2010</v>
      </c>
      <c r="F3" s="371">
        <v>2011</v>
      </c>
      <c r="G3" s="371">
        <v>2012</v>
      </c>
      <c r="H3" s="371">
        <v>2013</v>
      </c>
      <c r="I3" s="371">
        <v>2014</v>
      </c>
      <c r="J3" s="371">
        <v>2015</v>
      </c>
      <c r="K3" s="372">
        <v>2016</v>
      </c>
      <c r="L3" s="372">
        <v>2017</v>
      </c>
    </row>
    <row r="4" spans="1:12">
      <c r="A4" s="271" t="s">
        <v>207</v>
      </c>
      <c r="B4" s="281">
        <v>906</v>
      </c>
      <c r="C4" s="285">
        <v>1207</v>
      </c>
      <c r="D4" s="281">
        <v>398</v>
      </c>
      <c r="E4" s="281">
        <v>289</v>
      </c>
      <c r="F4" s="281">
        <v>992</v>
      </c>
      <c r="G4" s="281">
        <v>719</v>
      </c>
      <c r="H4" s="281">
        <v>173</v>
      </c>
      <c r="I4" s="281">
        <v>325</v>
      </c>
      <c r="J4" s="281">
        <v>20</v>
      </c>
      <c r="K4" s="367">
        <v>69</v>
      </c>
      <c r="L4" s="367">
        <v>89</v>
      </c>
    </row>
    <row r="5" spans="1:12" ht="15.75" thickBot="1">
      <c r="A5" s="373" t="s">
        <v>208</v>
      </c>
      <c r="B5" s="374">
        <v>12779</v>
      </c>
      <c r="C5" s="374">
        <v>13986</v>
      </c>
      <c r="D5" s="374">
        <v>14384</v>
      </c>
      <c r="E5" s="374">
        <v>14672</v>
      </c>
      <c r="F5" s="374">
        <v>15672</v>
      </c>
      <c r="G5" s="374">
        <v>16392</v>
      </c>
      <c r="H5" s="374">
        <v>16565</v>
      </c>
      <c r="I5" s="374">
        <v>16890</v>
      </c>
      <c r="J5" s="374">
        <v>16910</v>
      </c>
      <c r="K5" s="375">
        <v>16979</v>
      </c>
      <c r="L5" s="375">
        <v>17067</v>
      </c>
    </row>
    <row r="6" spans="1:12">
      <c r="A6" s="21" t="s">
        <v>206</v>
      </c>
    </row>
  </sheetData>
  <mergeCells count="1">
    <mergeCell ref="A1:L1"/>
  </mergeCells>
  <pageMargins left="0.70866141732283472" right="0.70866141732283472" top="0.74803149606299213" bottom="0.74803149606299213" header="0.31496062992125984" footer="0.31496062992125984"/>
  <pageSetup paperSize="9" scale="96" orientation="landscape" horizontalDpi="1200" verticalDpi="1200" r:id="rId1"/>
  <headerFooter>
    <oddHeader>&amp;C&amp;"-,Gras"Document de politique transversale (DPT) - "Politique française en faveur du développement" (2019)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showGridLines="0" zoomScaleNormal="100" workbookViewId="0"/>
  </sheetViews>
  <sheetFormatPr baseColWidth="10" defaultRowHeight="15"/>
  <cols>
    <col min="1" max="1" width="8.140625" style="21" customWidth="1"/>
    <col min="2" max="2" width="33.42578125" style="21" bestFit="1" customWidth="1"/>
    <col min="3" max="16384" width="11.42578125" style="21"/>
  </cols>
  <sheetData>
    <row r="2" spans="1:9">
      <c r="A2" s="399" t="s">
        <v>442</v>
      </c>
      <c r="B2" s="399"/>
      <c r="C2" s="399"/>
      <c r="D2" s="399"/>
      <c r="E2" s="399"/>
      <c r="F2" s="399"/>
      <c r="G2" s="399"/>
      <c r="H2" s="399"/>
      <c r="I2" s="399"/>
    </row>
    <row r="4" spans="1:9" ht="15" customHeight="1">
      <c r="A4" s="266" t="s">
        <v>445</v>
      </c>
      <c r="B4" s="266" t="s">
        <v>444</v>
      </c>
      <c r="C4" s="266">
        <v>2010</v>
      </c>
      <c r="D4" s="266">
        <v>2011</v>
      </c>
      <c r="E4" s="266">
        <v>2012</v>
      </c>
      <c r="F4" s="266">
        <v>2013</v>
      </c>
      <c r="G4" s="266">
        <v>2014</v>
      </c>
      <c r="H4" s="266">
        <v>2015</v>
      </c>
      <c r="I4" s="266">
        <v>2016</v>
      </c>
    </row>
    <row r="5" spans="1:9" ht="15" customHeight="1">
      <c r="A5" s="272">
        <v>1</v>
      </c>
      <c r="B5" s="267" t="s">
        <v>0</v>
      </c>
      <c r="C5" s="268">
        <v>140</v>
      </c>
      <c r="D5" s="268">
        <v>496</v>
      </c>
      <c r="E5" s="268">
        <v>317</v>
      </c>
      <c r="F5" s="268">
        <v>327</v>
      </c>
      <c r="G5" s="268">
        <v>533</v>
      </c>
      <c r="H5" s="268">
        <v>317</v>
      </c>
      <c r="I5" s="268">
        <v>613</v>
      </c>
    </row>
    <row r="6" spans="1:9" ht="15" customHeight="1">
      <c r="A6" s="272">
        <v>2</v>
      </c>
      <c r="B6" s="267" t="s">
        <v>1</v>
      </c>
      <c r="C6" s="268">
        <v>332</v>
      </c>
      <c r="D6" s="268">
        <v>495</v>
      </c>
      <c r="E6" s="268">
        <v>566</v>
      </c>
      <c r="F6" s="268">
        <v>722</v>
      </c>
      <c r="G6" s="268">
        <v>580</v>
      </c>
      <c r="H6" s="268">
        <v>380</v>
      </c>
      <c r="I6" s="268">
        <v>518</v>
      </c>
    </row>
    <row r="7" spans="1:9" ht="15" customHeight="1">
      <c r="A7" s="272">
        <v>3</v>
      </c>
      <c r="B7" s="267" t="s">
        <v>2</v>
      </c>
      <c r="C7" s="268">
        <v>33</v>
      </c>
      <c r="D7" s="268">
        <v>35</v>
      </c>
      <c r="E7" s="268">
        <v>120</v>
      </c>
      <c r="F7" s="268">
        <v>93</v>
      </c>
      <c r="G7" s="268">
        <v>42</v>
      </c>
      <c r="H7" s="268">
        <v>138</v>
      </c>
      <c r="I7" s="268">
        <v>306</v>
      </c>
    </row>
    <row r="8" spans="1:9" ht="15" customHeight="1">
      <c r="A8" s="272">
        <v>4</v>
      </c>
      <c r="B8" s="267" t="s">
        <v>3</v>
      </c>
      <c r="C8" s="268">
        <v>153</v>
      </c>
      <c r="D8" s="268">
        <v>472</v>
      </c>
      <c r="E8" s="269">
        <v>1240</v>
      </c>
      <c r="F8" s="268">
        <v>235</v>
      </c>
      <c r="G8" s="268">
        <v>284</v>
      </c>
      <c r="H8" s="268">
        <v>282</v>
      </c>
      <c r="I8" s="268">
        <v>298</v>
      </c>
    </row>
    <row r="9" spans="1:9" ht="15" customHeight="1">
      <c r="A9" s="272">
        <v>5</v>
      </c>
      <c r="B9" s="267" t="s">
        <v>4</v>
      </c>
      <c r="C9" s="268">
        <v>182</v>
      </c>
      <c r="D9" s="268">
        <v>142</v>
      </c>
      <c r="E9" s="268">
        <v>226</v>
      </c>
      <c r="F9" s="268">
        <v>94</v>
      </c>
      <c r="G9" s="268">
        <v>118</v>
      </c>
      <c r="H9" s="268">
        <v>137</v>
      </c>
      <c r="I9" s="268">
        <v>276</v>
      </c>
    </row>
    <row r="10" spans="1:9" ht="15" customHeight="1">
      <c r="A10" s="272">
        <v>6</v>
      </c>
      <c r="B10" s="267" t="s">
        <v>5</v>
      </c>
      <c r="C10" s="268">
        <v>173</v>
      </c>
      <c r="D10" s="268">
        <v>169</v>
      </c>
      <c r="E10" s="268">
        <v>139</v>
      </c>
      <c r="F10" s="268">
        <v>159</v>
      </c>
      <c r="G10" s="268">
        <v>192</v>
      </c>
      <c r="H10" s="268">
        <v>171</v>
      </c>
      <c r="I10" s="268">
        <v>262</v>
      </c>
    </row>
    <row r="11" spans="1:9" ht="15" customHeight="1">
      <c r="A11" s="272">
        <v>7</v>
      </c>
      <c r="B11" s="267" t="s">
        <v>6</v>
      </c>
      <c r="C11" s="268">
        <v>131</v>
      </c>
      <c r="D11" s="268">
        <v>188</v>
      </c>
      <c r="E11" s="268">
        <v>96</v>
      </c>
      <c r="F11" s="268">
        <v>176</v>
      </c>
      <c r="G11" s="268">
        <v>202</v>
      </c>
      <c r="H11" s="268">
        <v>214</v>
      </c>
      <c r="I11" s="268">
        <v>256</v>
      </c>
    </row>
    <row r="12" spans="1:9" ht="15" customHeight="1">
      <c r="A12" s="272">
        <v>8</v>
      </c>
      <c r="B12" s="267" t="s">
        <v>7</v>
      </c>
      <c r="C12" s="268">
        <v>133</v>
      </c>
      <c r="D12" s="268">
        <v>137</v>
      </c>
      <c r="E12" s="268">
        <v>105</v>
      </c>
      <c r="F12" s="268">
        <v>173</v>
      </c>
      <c r="G12" s="268">
        <v>370</v>
      </c>
      <c r="H12" s="268">
        <v>428</v>
      </c>
      <c r="I12" s="268">
        <v>215</v>
      </c>
    </row>
    <row r="13" spans="1:9" ht="15" customHeight="1">
      <c r="A13" s="272">
        <v>9</v>
      </c>
      <c r="B13" s="267" t="s">
        <v>8</v>
      </c>
      <c r="C13" s="268">
        <v>177</v>
      </c>
      <c r="D13" s="268">
        <v>324</v>
      </c>
      <c r="E13" s="268">
        <v>323</v>
      </c>
      <c r="F13" s="268">
        <v>178</v>
      </c>
      <c r="G13" s="268">
        <v>183</v>
      </c>
      <c r="H13" s="268">
        <v>155</v>
      </c>
      <c r="I13" s="268">
        <v>191</v>
      </c>
    </row>
    <row r="14" spans="1:9" ht="15" customHeight="1">
      <c r="A14" s="272">
        <v>10</v>
      </c>
      <c r="B14" s="267" t="s">
        <v>9</v>
      </c>
      <c r="C14" s="268">
        <v>208</v>
      </c>
      <c r="D14" s="268">
        <v>333</v>
      </c>
      <c r="E14" s="268">
        <v>88</v>
      </c>
      <c r="F14" s="268">
        <v>208</v>
      </c>
      <c r="G14" s="268">
        <v>188</v>
      </c>
      <c r="H14" s="268">
        <v>23</v>
      </c>
      <c r="I14" s="268">
        <v>183</v>
      </c>
    </row>
    <row r="15" spans="1:9" ht="15" customHeight="1">
      <c r="A15" s="272">
        <v>11</v>
      </c>
      <c r="B15" s="267" t="s">
        <v>10</v>
      </c>
      <c r="C15" s="268">
        <v>298</v>
      </c>
      <c r="D15" s="268">
        <v>52</v>
      </c>
      <c r="E15" s="268">
        <v>44</v>
      </c>
      <c r="F15" s="268">
        <v>58</v>
      </c>
      <c r="G15" s="268">
        <v>142</v>
      </c>
      <c r="H15" s="268">
        <v>206</v>
      </c>
      <c r="I15" s="268" t="s">
        <v>443</v>
      </c>
    </row>
    <row r="16" spans="1:9" ht="15" customHeight="1">
      <c r="A16" s="272">
        <v>13</v>
      </c>
      <c r="B16" s="267" t="s">
        <v>15</v>
      </c>
      <c r="C16" s="268">
        <v>287</v>
      </c>
      <c r="D16" s="268">
        <v>282</v>
      </c>
      <c r="E16" s="268">
        <v>214</v>
      </c>
      <c r="F16" s="268">
        <v>249</v>
      </c>
      <c r="G16" s="268">
        <v>237</v>
      </c>
      <c r="H16" s="268">
        <v>221</v>
      </c>
      <c r="I16" s="268">
        <v>158</v>
      </c>
    </row>
    <row r="17" spans="1:9" ht="15" customHeight="1">
      <c r="A17" s="272">
        <v>14</v>
      </c>
      <c r="B17" s="267" t="s">
        <v>16</v>
      </c>
      <c r="C17" s="268">
        <v>151</v>
      </c>
      <c r="D17" s="268">
        <v>165</v>
      </c>
      <c r="E17" s="268">
        <v>165</v>
      </c>
      <c r="F17" s="268">
        <v>266</v>
      </c>
      <c r="G17" s="268">
        <v>166</v>
      </c>
      <c r="H17" s="268">
        <v>171</v>
      </c>
      <c r="I17" s="268">
        <v>138</v>
      </c>
    </row>
    <row r="18" spans="1:9" ht="15" customHeight="1">
      <c r="A18" s="272">
        <v>15</v>
      </c>
      <c r="B18" s="267" t="s">
        <v>17</v>
      </c>
      <c r="C18" s="268">
        <v>280</v>
      </c>
      <c r="D18" s="268">
        <v>928</v>
      </c>
      <c r="E18" s="268">
        <v>99</v>
      </c>
      <c r="F18" s="268">
        <v>110</v>
      </c>
      <c r="G18" s="268">
        <v>98</v>
      </c>
      <c r="H18" s="268">
        <v>144</v>
      </c>
      <c r="I18" s="268">
        <v>136</v>
      </c>
    </row>
    <row r="19" spans="1:9" ht="15" customHeight="1">
      <c r="A19" s="272">
        <v>16</v>
      </c>
      <c r="B19" s="267" t="s">
        <v>18</v>
      </c>
      <c r="C19" s="268">
        <v>136</v>
      </c>
      <c r="D19" s="268">
        <v>107</v>
      </c>
      <c r="E19" s="268">
        <v>85</v>
      </c>
      <c r="F19" s="268">
        <v>138</v>
      </c>
      <c r="G19" s="268">
        <v>129</v>
      </c>
      <c r="H19" s="268">
        <v>113</v>
      </c>
      <c r="I19" s="268">
        <v>133</v>
      </c>
    </row>
    <row r="20" spans="1:9" ht="15" customHeight="1">
      <c r="A20" s="272">
        <v>17</v>
      </c>
      <c r="B20" s="267" t="s">
        <v>19</v>
      </c>
      <c r="C20" s="268">
        <v>93</v>
      </c>
      <c r="D20" s="268">
        <v>171</v>
      </c>
      <c r="E20" s="268">
        <v>122</v>
      </c>
      <c r="F20" s="268">
        <v>310</v>
      </c>
      <c r="G20" s="268">
        <v>136</v>
      </c>
      <c r="H20" s="268">
        <v>224</v>
      </c>
      <c r="I20" s="268">
        <v>128</v>
      </c>
    </row>
    <row r="21" spans="1:9" ht="15" customHeight="1">
      <c r="A21" s="272">
        <v>18</v>
      </c>
      <c r="B21" s="267" t="s">
        <v>20</v>
      </c>
      <c r="C21" s="268">
        <v>46</v>
      </c>
      <c r="D21" s="268">
        <v>65</v>
      </c>
      <c r="E21" s="268">
        <v>692</v>
      </c>
      <c r="F21" s="268">
        <v>103</v>
      </c>
      <c r="G21" s="268">
        <v>173</v>
      </c>
      <c r="H21" s="268">
        <v>201</v>
      </c>
      <c r="I21" s="268">
        <v>125</v>
      </c>
    </row>
    <row r="22" spans="1:9" ht="15" customHeight="1">
      <c r="A22" s="272">
        <v>19</v>
      </c>
      <c r="B22" s="267" t="s">
        <v>21</v>
      </c>
      <c r="C22" s="268">
        <v>79</v>
      </c>
      <c r="D22" s="268">
        <v>66</v>
      </c>
      <c r="E22" s="268">
        <v>66</v>
      </c>
      <c r="F22" s="268">
        <v>108</v>
      </c>
      <c r="G22" s="268">
        <v>139</v>
      </c>
      <c r="H22" s="268">
        <v>117</v>
      </c>
      <c r="I22" s="268">
        <v>123</v>
      </c>
    </row>
    <row r="23" spans="1:9" ht="15" customHeight="1">
      <c r="A23" s="272">
        <v>20</v>
      </c>
      <c r="B23" s="267" t="s">
        <v>22</v>
      </c>
      <c r="C23" s="268">
        <v>168</v>
      </c>
      <c r="D23" s="268">
        <v>172</v>
      </c>
      <c r="E23" s="268">
        <v>272</v>
      </c>
      <c r="F23" s="268">
        <v>177</v>
      </c>
      <c r="G23" s="268">
        <v>258</v>
      </c>
      <c r="H23" s="268">
        <v>142</v>
      </c>
      <c r="I23" s="268">
        <v>120</v>
      </c>
    </row>
    <row r="24" spans="1:9">
      <c r="A24" s="270" t="s">
        <v>24</v>
      </c>
    </row>
    <row r="25" spans="1:9">
      <c r="A25" s="271"/>
    </row>
    <row r="26" spans="1:9">
      <c r="A26" s="271"/>
    </row>
    <row r="28" spans="1:9" ht="15" customHeight="1"/>
  </sheetData>
  <mergeCells count="1">
    <mergeCell ref="A2:I2"/>
  </mergeCells>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G12" sqref="G12"/>
    </sheetView>
  </sheetViews>
  <sheetFormatPr baseColWidth="10" defaultRowHeight="15"/>
  <cols>
    <col min="1" max="16384" width="11.42578125" style="21"/>
  </cols>
  <sheetData>
    <row r="1" spans="1:12">
      <c r="A1" s="399" t="s">
        <v>210</v>
      </c>
      <c r="B1" s="399"/>
      <c r="C1" s="399"/>
      <c r="D1" s="399"/>
      <c r="E1" s="399"/>
      <c r="F1" s="399"/>
      <c r="G1" s="399"/>
      <c r="H1" s="399"/>
      <c r="I1" s="399"/>
      <c r="J1" s="399"/>
      <c r="K1" s="399"/>
      <c r="L1" s="399"/>
    </row>
    <row r="3" spans="1:12" ht="15.75" thickBot="1"/>
    <row r="4" spans="1:12" ht="15.75" thickBot="1">
      <c r="A4" s="370"/>
      <c r="B4" s="371">
        <v>2007</v>
      </c>
      <c r="C4" s="371">
        <v>2008</v>
      </c>
      <c r="D4" s="371">
        <v>2009</v>
      </c>
      <c r="E4" s="371">
        <v>2010</v>
      </c>
      <c r="F4" s="371">
        <v>2011</v>
      </c>
      <c r="G4" s="371">
        <v>2012</v>
      </c>
      <c r="H4" s="371">
        <v>2013</v>
      </c>
      <c r="I4" s="371">
        <v>2014</v>
      </c>
      <c r="J4" s="371">
        <v>2015</v>
      </c>
      <c r="K4" s="372">
        <v>2016</v>
      </c>
      <c r="L4" s="372">
        <v>2017</v>
      </c>
    </row>
    <row r="5" spans="1:12">
      <c r="A5" s="271" t="s">
        <v>207</v>
      </c>
      <c r="B5" s="281">
        <v>208</v>
      </c>
      <c r="C5" s="281">
        <v>85</v>
      </c>
      <c r="D5" s="281">
        <v>148</v>
      </c>
      <c r="E5" s="281">
        <v>553</v>
      </c>
      <c r="F5" s="281">
        <v>170</v>
      </c>
      <c r="G5" s="281">
        <v>136</v>
      </c>
      <c r="H5" s="281">
        <v>165</v>
      </c>
      <c r="I5" s="285">
        <v>1481</v>
      </c>
      <c r="J5" s="281">
        <v>286</v>
      </c>
      <c r="K5" s="367">
        <v>753</v>
      </c>
      <c r="L5" s="367">
        <v>7</v>
      </c>
    </row>
    <row r="6" spans="1:12" ht="15.75" thickBot="1">
      <c r="A6" s="373" t="s">
        <v>208</v>
      </c>
      <c r="B6" s="288">
        <v>790</v>
      </c>
      <c r="C6" s="288">
        <v>875</v>
      </c>
      <c r="D6" s="374">
        <v>1023</v>
      </c>
      <c r="E6" s="374">
        <v>1576</v>
      </c>
      <c r="F6" s="374">
        <v>1746</v>
      </c>
      <c r="G6" s="374">
        <v>1882</v>
      </c>
      <c r="H6" s="374">
        <v>2047</v>
      </c>
      <c r="I6" s="374">
        <v>3527</v>
      </c>
      <c r="J6" s="374">
        <v>3813</v>
      </c>
      <c r="K6" s="375">
        <v>4559</v>
      </c>
      <c r="L6" s="375">
        <v>4566</v>
      </c>
    </row>
    <row r="7" spans="1:12">
      <c r="A7" s="376" t="s">
        <v>206</v>
      </c>
    </row>
    <row r="8" spans="1:12">
      <c r="A8" s="486" t="s">
        <v>456</v>
      </c>
      <c r="B8" s="486"/>
      <c r="C8" s="486"/>
      <c r="D8" s="486"/>
      <c r="E8" s="486"/>
      <c r="F8" s="486"/>
      <c r="G8" s="486"/>
      <c r="H8" s="486"/>
      <c r="I8" s="486"/>
      <c r="J8" s="486"/>
      <c r="K8" s="486"/>
      <c r="L8" s="486"/>
    </row>
    <row r="9" spans="1:12">
      <c r="A9" s="486"/>
      <c r="B9" s="486"/>
      <c r="C9" s="486"/>
      <c r="D9" s="486"/>
      <c r="E9" s="486"/>
      <c r="F9" s="486"/>
      <c r="G9" s="486"/>
      <c r="H9" s="486"/>
      <c r="I9" s="486"/>
      <c r="J9" s="486"/>
      <c r="K9" s="486"/>
      <c r="L9" s="486"/>
    </row>
    <row r="10" spans="1:12" ht="25.5" customHeight="1">
      <c r="A10" s="486"/>
      <c r="B10" s="486"/>
      <c r="C10" s="486"/>
      <c r="D10" s="486"/>
      <c r="E10" s="486"/>
      <c r="F10" s="486"/>
      <c r="G10" s="486"/>
      <c r="H10" s="486"/>
      <c r="I10" s="486"/>
      <c r="J10" s="486"/>
      <c r="K10" s="486"/>
      <c r="L10" s="486"/>
    </row>
  </sheetData>
  <mergeCells count="2">
    <mergeCell ref="A8:L10"/>
    <mergeCell ref="A1:L1"/>
  </mergeCells>
  <pageMargins left="0.70866141732283472" right="0.70866141732283472" top="0.74803149606299213" bottom="0.74803149606299213" header="0.31496062992125984" footer="0.31496062992125984"/>
  <pageSetup paperSize="9" scale="96" orientation="landscape" horizontalDpi="1200" verticalDpi="1200" r:id="rId1"/>
  <headerFooter>
    <oddHeader>&amp;C&amp;"-,Gras"Document de politique transversale (DPT) - "Politique française en faveur du développement" (2019)</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showGridLines="0" zoomScaleNormal="100" workbookViewId="0">
      <selection activeCell="I23" sqref="I23"/>
    </sheetView>
  </sheetViews>
  <sheetFormatPr baseColWidth="10" defaultRowHeight="15"/>
  <cols>
    <col min="1" max="16384" width="11.42578125" style="21"/>
  </cols>
  <sheetData>
    <row r="1" spans="1:9">
      <c r="A1" s="399" t="s">
        <v>211</v>
      </c>
      <c r="B1" s="399"/>
      <c r="C1" s="399"/>
      <c r="D1" s="399"/>
      <c r="E1" s="399"/>
      <c r="F1" s="399"/>
      <c r="G1" s="399"/>
      <c r="H1" s="399"/>
      <c r="I1" s="399"/>
    </row>
    <row r="3" spans="1:9" ht="15.75" thickBot="1"/>
    <row r="4" spans="1:9" ht="15.75" thickBot="1">
      <c r="A4" s="372">
        <v>2009</v>
      </c>
      <c r="B4" s="372">
        <v>2010</v>
      </c>
      <c r="C4" s="372">
        <v>2011</v>
      </c>
      <c r="D4" s="372">
        <v>2012</v>
      </c>
      <c r="E4" s="372">
        <v>2013</v>
      </c>
      <c r="F4" s="372">
        <v>2014</v>
      </c>
      <c r="G4" s="372">
        <v>2015</v>
      </c>
      <c r="H4" s="372">
        <v>2016</v>
      </c>
      <c r="I4" s="372" t="s">
        <v>26</v>
      </c>
    </row>
    <row r="5" spans="1:9" ht="15.75" thickBot="1">
      <c r="A5" s="377">
        <v>70</v>
      </c>
      <c r="B5" s="377">
        <v>61</v>
      </c>
      <c r="C5" s="377">
        <v>56</v>
      </c>
      <c r="D5" s="377">
        <v>63</v>
      </c>
      <c r="E5" s="377">
        <v>60</v>
      </c>
      <c r="F5" s="377">
        <v>53</v>
      </c>
      <c r="G5" s="377">
        <v>57</v>
      </c>
      <c r="H5" s="377">
        <v>83</v>
      </c>
      <c r="I5" s="377">
        <v>101</v>
      </c>
    </row>
    <row r="6" spans="1:9">
      <c r="A6" s="126" t="s">
        <v>212</v>
      </c>
    </row>
    <row r="7" spans="1:9">
      <c r="A7" s="378" t="s">
        <v>213</v>
      </c>
    </row>
  </sheetData>
  <mergeCells count="1">
    <mergeCell ref="A1:I1"/>
  </mergeCells>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Normal="100" workbookViewId="0">
      <selection sqref="A1:I1"/>
    </sheetView>
  </sheetViews>
  <sheetFormatPr baseColWidth="10" defaultRowHeight="15"/>
  <cols>
    <col min="3" max="3" width="31.28515625" customWidth="1"/>
  </cols>
  <sheetData>
    <row r="1" spans="1:9">
      <c r="A1" s="399" t="s">
        <v>236</v>
      </c>
      <c r="B1" s="399"/>
      <c r="C1" s="399"/>
      <c r="D1" s="399"/>
      <c r="E1" s="399"/>
      <c r="F1" s="399"/>
      <c r="G1" s="399"/>
      <c r="H1" s="399"/>
      <c r="I1" s="399"/>
    </row>
    <row r="4" spans="1:9">
      <c r="A4" s="127" t="s">
        <v>214</v>
      </c>
      <c r="B4" s="128"/>
      <c r="C4" s="129"/>
      <c r="D4" s="130">
        <v>2012</v>
      </c>
      <c r="E4" s="130">
        <v>2013</v>
      </c>
      <c r="F4" s="130">
        <v>2014</v>
      </c>
      <c r="G4" s="130">
        <v>2015</v>
      </c>
      <c r="H4" s="130">
        <v>2016</v>
      </c>
      <c r="I4" s="130" t="s">
        <v>26</v>
      </c>
    </row>
    <row r="5" spans="1:9">
      <c r="A5" s="487" t="s">
        <v>97</v>
      </c>
      <c r="B5" s="490" t="s">
        <v>215</v>
      </c>
      <c r="C5" s="379" t="s">
        <v>65</v>
      </c>
      <c r="D5" s="131">
        <v>536.10018730199999</v>
      </c>
      <c r="E5" s="131">
        <v>555.64914599999986</v>
      </c>
      <c r="F5" s="131">
        <v>557.90381400000001</v>
      </c>
      <c r="G5" s="131">
        <v>529</v>
      </c>
      <c r="H5" s="131">
        <v>509.07690923599972</v>
      </c>
      <c r="I5" s="131">
        <v>573.48612273999936</v>
      </c>
    </row>
    <row r="6" spans="1:9">
      <c r="A6" s="488"/>
      <c r="B6" s="491"/>
      <c r="C6" s="379" t="s">
        <v>216</v>
      </c>
      <c r="D6" s="131">
        <v>256</v>
      </c>
      <c r="E6" s="131">
        <v>257</v>
      </c>
      <c r="F6" s="132">
        <v>228</v>
      </c>
      <c r="G6" s="132">
        <v>193.85900633093362</v>
      </c>
      <c r="H6" s="132">
        <v>167.77732466999998</v>
      </c>
      <c r="I6" s="132">
        <v>249.59139648772364</v>
      </c>
    </row>
    <row r="7" spans="1:9" ht="23.25" customHeight="1">
      <c r="A7" s="488"/>
      <c r="B7" s="490" t="s">
        <v>217</v>
      </c>
      <c r="C7" s="379" t="s">
        <v>218</v>
      </c>
      <c r="D7" s="131">
        <v>222.48165553199993</v>
      </c>
      <c r="E7" s="131">
        <v>69.491925000000009</v>
      </c>
      <c r="F7" s="131">
        <v>162.98762500000001</v>
      </c>
      <c r="G7" s="131">
        <v>123</v>
      </c>
      <c r="H7" s="131">
        <v>102.446</v>
      </c>
      <c r="I7" s="131">
        <v>172.74967465609998</v>
      </c>
    </row>
    <row r="8" spans="1:9" ht="23.25" customHeight="1">
      <c r="A8" s="488"/>
      <c r="B8" s="491"/>
      <c r="C8" s="380" t="s">
        <v>219</v>
      </c>
      <c r="D8" s="131">
        <v>266.35401724499997</v>
      </c>
      <c r="E8" s="131">
        <v>125.763435</v>
      </c>
      <c r="F8" s="131">
        <v>239.97054300000005</v>
      </c>
      <c r="G8" s="131">
        <v>207</v>
      </c>
      <c r="H8" s="131">
        <v>185.50399999999999</v>
      </c>
      <c r="I8" s="131">
        <v>244.02152377600001</v>
      </c>
    </row>
    <row r="9" spans="1:9">
      <c r="A9" s="488"/>
      <c r="B9" s="492" t="s">
        <v>220</v>
      </c>
      <c r="C9" s="493"/>
      <c r="D9" s="131">
        <v>36.208897217999997</v>
      </c>
      <c r="E9" s="131">
        <v>62.004122999999979</v>
      </c>
      <c r="F9" s="131">
        <v>3.4142610000000011</v>
      </c>
      <c r="G9" s="131">
        <v>116</v>
      </c>
      <c r="H9" s="131">
        <v>2.0219999999999998</v>
      </c>
      <c r="I9" s="131">
        <v>1.401</v>
      </c>
    </row>
    <row r="10" spans="1:9" ht="39">
      <c r="A10" s="489"/>
      <c r="B10" s="381" t="s">
        <v>221</v>
      </c>
      <c r="C10" s="382"/>
      <c r="D10" s="135">
        <v>794.79074005199993</v>
      </c>
      <c r="E10" s="135">
        <v>687.14519399999995</v>
      </c>
      <c r="F10" s="135">
        <v>724.3057</v>
      </c>
      <c r="G10" s="135">
        <v>767</v>
      </c>
      <c r="H10" s="135">
        <v>613.54490923599974</v>
      </c>
      <c r="I10" s="135">
        <v>747.63679739609927</v>
      </c>
    </row>
    <row r="11" spans="1:9">
      <c r="A11" s="136"/>
      <c r="B11" s="137" t="s">
        <v>222</v>
      </c>
      <c r="C11" s="138"/>
      <c r="D11" s="139">
        <v>0.12883853335883763</v>
      </c>
      <c r="E11" s="139">
        <v>0.13414647456733725</v>
      </c>
      <c r="F11" s="139">
        <v>0.14753409652830068</v>
      </c>
      <c r="G11" s="139">
        <v>0.16496308762723075</v>
      </c>
      <c r="H11" s="139">
        <v>0.12026175707743066</v>
      </c>
      <c r="I11" s="139">
        <v>0.12675259489270049</v>
      </c>
    </row>
    <row r="12" spans="1:9">
      <c r="A12" s="133" t="s">
        <v>223</v>
      </c>
      <c r="B12" s="140"/>
      <c r="C12" s="134"/>
      <c r="D12" s="135">
        <v>417.39039921599999</v>
      </c>
      <c r="E12" s="135">
        <v>405.50892300000004</v>
      </c>
      <c r="F12" s="135">
        <v>364.60237499999999</v>
      </c>
      <c r="G12" s="135">
        <v>427</v>
      </c>
      <c r="H12" s="135">
        <v>454.14850300000001</v>
      </c>
      <c r="I12" s="135" t="s">
        <v>224</v>
      </c>
    </row>
    <row r="13" spans="1:9">
      <c r="A13" s="137" t="s">
        <v>225</v>
      </c>
      <c r="B13" s="141"/>
      <c r="C13" s="138"/>
      <c r="D13" s="139">
        <v>0.12953151201294949</v>
      </c>
      <c r="E13" s="139">
        <v>0.12792124124586712</v>
      </c>
      <c r="F13" s="139">
        <v>0.13603639061723188</v>
      </c>
      <c r="G13" s="139">
        <v>0.15</v>
      </c>
      <c r="H13" s="139">
        <v>0.12271102243329347</v>
      </c>
      <c r="I13" s="139" t="s">
        <v>224</v>
      </c>
    </row>
    <row r="14" spans="1:9">
      <c r="C14" s="142"/>
      <c r="D14" s="1"/>
      <c r="E14" s="1"/>
      <c r="F14" s="1"/>
      <c r="G14" s="1"/>
      <c r="H14" s="1"/>
      <c r="I14" s="1"/>
    </row>
    <row r="15" spans="1:9">
      <c r="A15" s="494" t="s">
        <v>226</v>
      </c>
      <c r="B15" s="495"/>
      <c r="C15" s="496"/>
      <c r="D15" s="130">
        <v>2012</v>
      </c>
      <c r="E15" s="130">
        <v>2013</v>
      </c>
      <c r="F15" s="130">
        <v>2014</v>
      </c>
      <c r="G15" s="130">
        <v>2015</v>
      </c>
      <c r="H15" s="130">
        <v>2016</v>
      </c>
      <c r="I15" s="130" t="s">
        <v>26</v>
      </c>
    </row>
    <row r="16" spans="1:9">
      <c r="A16" s="487" t="s">
        <v>97</v>
      </c>
      <c r="B16" s="490" t="s">
        <v>215</v>
      </c>
      <c r="C16" s="379" t="s">
        <v>65</v>
      </c>
      <c r="D16" s="131">
        <v>1114.610064921</v>
      </c>
      <c r="E16" s="131">
        <v>1220.4213299999999</v>
      </c>
      <c r="F16" s="131">
        <v>1309.2070480000002</v>
      </c>
      <c r="G16" s="131">
        <v>1256</v>
      </c>
      <c r="H16" s="132">
        <v>1113.5783851399999</v>
      </c>
      <c r="I16" s="132">
        <v>1103.104849859998</v>
      </c>
    </row>
    <row r="17" spans="1:9">
      <c r="A17" s="488"/>
      <c r="B17" s="491"/>
      <c r="C17" s="379" t="s">
        <v>216</v>
      </c>
      <c r="D17" s="131">
        <v>365</v>
      </c>
      <c r="E17" s="131">
        <v>366</v>
      </c>
      <c r="F17" s="132">
        <v>262</v>
      </c>
      <c r="G17" s="132">
        <v>235.16356615527903</v>
      </c>
      <c r="H17" s="132">
        <v>191.00200647</v>
      </c>
      <c r="I17" s="132">
        <v>273.29308186710779</v>
      </c>
    </row>
    <row r="18" spans="1:9" ht="18.75" customHeight="1">
      <c r="A18" s="488"/>
      <c r="B18" s="490" t="s">
        <v>217</v>
      </c>
      <c r="C18" s="379" t="s">
        <v>218</v>
      </c>
      <c r="D18" s="131">
        <v>220.13982526499996</v>
      </c>
      <c r="E18" s="131">
        <v>419.14365299999986</v>
      </c>
      <c r="F18" s="131">
        <v>314.16477100000003</v>
      </c>
      <c r="G18" s="131">
        <v>317</v>
      </c>
      <c r="H18" s="131">
        <v>271.99099999999999</v>
      </c>
      <c r="I18" s="131">
        <v>343.6893031709003</v>
      </c>
    </row>
    <row r="19" spans="1:9" ht="18.75" customHeight="1">
      <c r="A19" s="488"/>
      <c r="B19" s="491"/>
      <c r="C19" s="380" t="s">
        <v>219</v>
      </c>
      <c r="D19" s="131">
        <v>544.36272465600007</v>
      </c>
      <c r="E19" s="131">
        <v>727.89119099999982</v>
      </c>
      <c r="F19" s="131">
        <v>802.0121700000002</v>
      </c>
      <c r="G19" s="131">
        <v>825</v>
      </c>
      <c r="H19" s="131">
        <v>185.50399999999999</v>
      </c>
      <c r="I19" s="131">
        <v>940.15648846400029</v>
      </c>
    </row>
    <row r="20" spans="1:9">
      <c r="A20" s="488"/>
      <c r="B20" s="492" t="s">
        <v>220</v>
      </c>
      <c r="C20" s="493"/>
      <c r="D20" s="131">
        <v>1115.7070684679998</v>
      </c>
      <c r="E20" s="131">
        <v>64.700936999999982</v>
      </c>
      <c r="F20" s="131">
        <v>6.1954139999999995</v>
      </c>
      <c r="G20" s="131">
        <v>116</v>
      </c>
      <c r="H20" s="131">
        <v>4.3810000000000002</v>
      </c>
      <c r="I20" s="131">
        <v>0</v>
      </c>
    </row>
    <row r="21" spans="1:9" ht="39">
      <c r="A21" s="489"/>
      <c r="B21" s="381" t="s">
        <v>221</v>
      </c>
      <c r="C21" s="382"/>
      <c r="D21" s="135">
        <v>2450.4569586539997</v>
      </c>
      <c r="E21" s="135">
        <v>1704.2659200000001</v>
      </c>
      <c r="F21" s="135">
        <v>1629.5672329999998</v>
      </c>
      <c r="G21" s="135">
        <v>1683</v>
      </c>
      <c r="H21" s="135">
        <v>1389.95038514</v>
      </c>
      <c r="I21" s="135">
        <v>1448.9131530308985</v>
      </c>
    </row>
    <row r="22" spans="1:9" ht="51.75">
      <c r="A22" s="383"/>
      <c r="B22" s="384" t="s">
        <v>222</v>
      </c>
      <c r="C22" s="385"/>
      <c r="D22" s="139">
        <v>0.39722818183725106</v>
      </c>
      <c r="E22" s="139">
        <v>0.33271172801546162</v>
      </c>
      <c r="F22" s="139">
        <v>0.33192715375949389</v>
      </c>
      <c r="G22" s="139">
        <v>0.36197245955231988</v>
      </c>
      <c r="H22" s="139">
        <v>0.27244603133540252</v>
      </c>
      <c r="I22" s="139">
        <v>0.24564534886520692</v>
      </c>
    </row>
    <row r="23" spans="1:9">
      <c r="A23" s="133" t="s">
        <v>223</v>
      </c>
      <c r="B23" s="140"/>
      <c r="C23" s="134"/>
      <c r="D23" s="135">
        <v>1321.0412359319998</v>
      </c>
      <c r="E23" s="135">
        <v>1362.2074560000003</v>
      </c>
      <c r="F23" s="135">
        <v>1210.9999380000002</v>
      </c>
      <c r="G23" s="135">
        <v>1368</v>
      </c>
      <c r="H23" s="135">
        <v>1321.6525360000001</v>
      </c>
      <c r="I23" s="135" t="s">
        <v>224</v>
      </c>
    </row>
    <row r="24" spans="1:9">
      <c r="A24" s="137" t="s">
        <v>225</v>
      </c>
      <c r="B24" s="141"/>
      <c r="C24" s="138"/>
      <c r="D24" s="139">
        <v>0.40301556250400095</v>
      </c>
      <c r="E24" s="139">
        <v>0.35900389190161686</v>
      </c>
      <c r="F24" s="139">
        <v>0.35486972143965523</v>
      </c>
      <c r="G24" s="139">
        <v>0.37</v>
      </c>
      <c r="H24" s="139">
        <v>0.31164711055896821</v>
      </c>
      <c r="I24" s="139" t="s">
        <v>224</v>
      </c>
    </row>
    <row r="25" spans="1:9">
      <c r="C25" s="142"/>
      <c r="D25" s="1"/>
      <c r="E25" s="1"/>
      <c r="F25" s="1"/>
      <c r="G25" s="1"/>
      <c r="H25" s="1"/>
      <c r="I25" s="1"/>
    </row>
    <row r="26" spans="1:9">
      <c r="A26" s="494" t="s">
        <v>228</v>
      </c>
      <c r="B26" s="495"/>
      <c r="C26" s="496"/>
      <c r="D26" s="130">
        <v>2012</v>
      </c>
      <c r="E26" s="130">
        <v>2013</v>
      </c>
      <c r="F26" s="130">
        <v>2014</v>
      </c>
      <c r="G26" s="130">
        <v>2015</v>
      </c>
      <c r="H26" s="130">
        <v>2016</v>
      </c>
      <c r="I26" s="130" t="s">
        <v>26</v>
      </c>
    </row>
    <row r="27" spans="1:9">
      <c r="A27" s="487" t="s">
        <v>97</v>
      </c>
      <c r="B27" s="490" t="s">
        <v>215</v>
      </c>
      <c r="C27" s="379" t="s">
        <v>65</v>
      </c>
      <c r="D27" s="131">
        <v>191.50103053800001</v>
      </c>
      <c r="E27" s="131">
        <v>150.23815200000004</v>
      </c>
      <c r="F27" s="131">
        <v>131.400058</v>
      </c>
      <c r="G27" s="131">
        <v>96</v>
      </c>
      <c r="H27" s="131">
        <v>120.01764341900011</v>
      </c>
      <c r="I27" s="131">
        <v>124.39167032999994</v>
      </c>
    </row>
    <row r="28" spans="1:9">
      <c r="A28" s="488"/>
      <c r="B28" s="491"/>
      <c r="C28" s="379" t="s">
        <v>216</v>
      </c>
      <c r="D28" s="131">
        <v>91.207126040000006</v>
      </c>
      <c r="E28" s="131">
        <v>79.892663871483506</v>
      </c>
      <c r="F28" s="131">
        <v>64.939151986809506</v>
      </c>
      <c r="G28" s="131">
        <v>53.001418581735841</v>
      </c>
      <c r="H28" s="131">
        <v>60.830465730000007</v>
      </c>
      <c r="I28" s="131">
        <v>58.377570513615773</v>
      </c>
    </row>
    <row r="29" spans="1:9" ht="23.25" customHeight="1">
      <c r="A29" s="488"/>
      <c r="B29" s="490" t="s">
        <v>217</v>
      </c>
      <c r="C29" s="379" t="s">
        <v>218</v>
      </c>
      <c r="D29" s="131">
        <v>-1.0036415430000001</v>
      </c>
      <c r="E29" s="131">
        <v>-8.4444929999999996</v>
      </c>
      <c r="F29" s="131">
        <v>-0.40699800000000003</v>
      </c>
      <c r="G29" s="131">
        <v>1</v>
      </c>
      <c r="H29" s="131">
        <v>-0.21</v>
      </c>
      <c r="I29" s="131">
        <v>0.39398045309999996</v>
      </c>
    </row>
    <row r="30" spans="1:9" ht="23.25" customHeight="1">
      <c r="A30" s="488"/>
      <c r="B30" s="491"/>
      <c r="C30" s="380" t="s">
        <v>219</v>
      </c>
      <c r="D30" s="131">
        <v>0</v>
      </c>
      <c r="E30" s="131">
        <v>0</v>
      </c>
      <c r="F30" s="131">
        <v>1.002421</v>
      </c>
      <c r="G30" s="131">
        <v>1</v>
      </c>
      <c r="H30" s="131">
        <v>-210</v>
      </c>
      <c r="I30" s="131">
        <v>1E-3</v>
      </c>
    </row>
    <row r="31" spans="1:9">
      <c r="A31" s="488"/>
      <c r="B31" s="492" t="s">
        <v>220</v>
      </c>
      <c r="C31" s="493"/>
      <c r="D31" s="131">
        <v>0</v>
      </c>
      <c r="E31" s="131">
        <v>0</v>
      </c>
      <c r="F31" s="131">
        <v>0</v>
      </c>
      <c r="G31" s="131">
        <v>0</v>
      </c>
      <c r="H31" s="131">
        <v>5.6859999999999999</v>
      </c>
      <c r="I31" s="131">
        <v>1E-3</v>
      </c>
    </row>
    <row r="32" spans="1:9" ht="39">
      <c r="A32" s="489"/>
      <c r="B32" s="386" t="s">
        <v>221</v>
      </c>
      <c r="C32" s="387"/>
      <c r="D32" s="144">
        <v>191.37654786600001</v>
      </c>
      <c r="E32" s="144">
        <v>581.84138700000005</v>
      </c>
      <c r="F32" s="144">
        <v>131.01567100000003</v>
      </c>
      <c r="G32" s="144">
        <v>96</v>
      </c>
      <c r="H32" s="135">
        <v>119.8126434190001</v>
      </c>
      <c r="I32" s="135">
        <v>124.78665078309993</v>
      </c>
    </row>
    <row r="33" spans="1:9" ht="51.75">
      <c r="A33" s="383"/>
      <c r="B33" s="384" t="s">
        <v>222</v>
      </c>
      <c r="C33" s="385"/>
      <c r="D33" s="139">
        <v>3.1022849794047229E-2</v>
      </c>
      <c r="E33" s="139">
        <v>0.11358876043222349</v>
      </c>
      <c r="F33" s="139">
        <v>2.6686630592626968E-2</v>
      </c>
      <c r="G33" s="139">
        <v>2.0647270420096678E-2</v>
      </c>
      <c r="H33" s="139">
        <v>2.348463625197849E-2</v>
      </c>
      <c r="I33" s="139">
        <v>2.1156037062134144E-2</v>
      </c>
    </row>
    <row r="34" spans="1:9">
      <c r="A34" s="143" t="s">
        <v>223</v>
      </c>
      <c r="B34" s="145"/>
      <c r="C34" s="142"/>
      <c r="D34" s="131">
        <v>172.50186272400001</v>
      </c>
      <c r="E34" s="131">
        <v>199.42864199999997</v>
      </c>
      <c r="F34" s="131">
        <v>178.559067</v>
      </c>
      <c r="G34" s="131">
        <v>170</v>
      </c>
      <c r="H34" s="132">
        <v>225.206872</v>
      </c>
      <c r="I34" s="135" t="s">
        <v>224</v>
      </c>
    </row>
    <row r="35" spans="1:9">
      <c r="A35" s="137" t="s">
        <v>225</v>
      </c>
      <c r="B35" s="141"/>
      <c r="C35" s="138"/>
      <c r="D35" s="139">
        <v>3.8883397196770614E-2</v>
      </c>
      <c r="E35" s="139">
        <v>9.1466302375973751E-2</v>
      </c>
      <c r="F35" s="139">
        <v>3.8674917516609668E-2</v>
      </c>
      <c r="G35" s="139">
        <v>0.03</v>
      </c>
      <c r="H35" s="139">
        <v>3.9653422051036093E-2</v>
      </c>
      <c r="I35" s="139" t="s">
        <v>224</v>
      </c>
    </row>
    <row r="36" spans="1:9">
      <c r="D36" s="1"/>
      <c r="E36" s="1"/>
      <c r="F36" s="1"/>
      <c r="G36" s="1"/>
      <c r="H36" s="1"/>
      <c r="I36" s="1"/>
    </row>
    <row r="37" spans="1:9">
      <c r="A37" s="494" t="s">
        <v>227</v>
      </c>
      <c r="B37" s="495"/>
      <c r="C37" s="496"/>
      <c r="D37" s="130">
        <v>2012</v>
      </c>
      <c r="E37" s="130">
        <v>2013</v>
      </c>
      <c r="F37" s="130">
        <v>2014</v>
      </c>
      <c r="G37" s="130">
        <v>2015</v>
      </c>
      <c r="H37" s="130">
        <v>2016</v>
      </c>
      <c r="I37" s="130" t="s">
        <v>26</v>
      </c>
    </row>
    <row r="38" spans="1:9">
      <c r="A38" s="487" t="s">
        <v>97</v>
      </c>
      <c r="B38" s="490" t="s">
        <v>215</v>
      </c>
      <c r="C38" s="379" t="s">
        <v>65</v>
      </c>
      <c r="D38" s="131">
        <v>452.56453422299995</v>
      </c>
      <c r="E38" s="131">
        <v>449.43384599999996</v>
      </c>
      <c r="F38" s="131">
        <v>487.91523200000006</v>
      </c>
      <c r="G38" s="131">
        <v>439</v>
      </c>
      <c r="H38" s="131">
        <v>640.81545443899847</v>
      </c>
      <c r="I38" s="131">
        <v>481.22263000999965</v>
      </c>
    </row>
    <row r="39" spans="1:9">
      <c r="A39" s="488"/>
      <c r="B39" s="491"/>
      <c r="C39" s="379" t="s">
        <v>216</v>
      </c>
      <c r="D39" s="131">
        <v>31</v>
      </c>
      <c r="E39" s="131">
        <v>32</v>
      </c>
      <c r="F39" s="131">
        <v>85</v>
      </c>
      <c r="G39" s="131">
        <v>62.997580300769002</v>
      </c>
      <c r="H39" s="131">
        <v>59.346983209999991</v>
      </c>
      <c r="I39" s="131">
        <v>58.629094377788782</v>
      </c>
    </row>
    <row r="40" spans="1:9" ht="25.5" customHeight="1">
      <c r="A40" s="488"/>
      <c r="B40" s="490" t="s">
        <v>217</v>
      </c>
      <c r="C40" s="379" t="s">
        <v>218</v>
      </c>
      <c r="D40" s="131">
        <v>438.28792777800004</v>
      </c>
      <c r="E40" s="131">
        <v>297.59116500000005</v>
      </c>
      <c r="F40" s="131">
        <v>292.57880300000005</v>
      </c>
      <c r="G40" s="131">
        <v>-25</v>
      </c>
      <c r="H40" s="131">
        <v>577.43600000000004</v>
      </c>
      <c r="I40" s="131">
        <v>590.23116280790009</v>
      </c>
    </row>
    <row r="41" spans="1:9" ht="25.5" customHeight="1">
      <c r="A41" s="488"/>
      <c r="B41" s="491"/>
      <c r="C41" s="380" t="s">
        <v>219</v>
      </c>
      <c r="D41" s="131">
        <v>830.06601723000006</v>
      </c>
      <c r="E41" s="131">
        <v>710.75361600000008</v>
      </c>
      <c r="F41" s="131">
        <v>701.77007000000015</v>
      </c>
      <c r="G41" s="131">
        <v>435</v>
      </c>
      <c r="H41" s="131">
        <v>1162.7270000000001</v>
      </c>
      <c r="I41" s="131">
        <v>1124.0857566770001</v>
      </c>
    </row>
    <row r="42" spans="1:9">
      <c r="A42" s="488"/>
      <c r="B42" s="492" t="s">
        <v>220</v>
      </c>
      <c r="C42" s="493"/>
      <c r="D42" s="131">
        <v>30.381552135</v>
      </c>
      <c r="E42" s="131">
        <v>19.427606999999998</v>
      </c>
      <c r="F42" s="131">
        <v>16.144254000000004</v>
      </c>
      <c r="G42" s="131">
        <v>9</v>
      </c>
      <c r="H42" s="131">
        <v>72.355999999999995</v>
      </c>
      <c r="I42" s="131">
        <v>2.0009999999999999</v>
      </c>
    </row>
    <row r="43" spans="1:9" ht="39">
      <c r="A43" s="489"/>
      <c r="B43" s="386" t="s">
        <v>221</v>
      </c>
      <c r="C43" s="387"/>
      <c r="D43" s="144">
        <v>921.23401413599993</v>
      </c>
      <c r="E43" s="144">
        <v>766.45261799999992</v>
      </c>
      <c r="F43" s="144">
        <v>796.6382890000001</v>
      </c>
      <c r="G43" s="144">
        <v>423</v>
      </c>
      <c r="H43" s="135">
        <v>1290.6074544389983</v>
      </c>
      <c r="I43" s="135">
        <v>1073.4547928178997</v>
      </c>
    </row>
    <row r="44" spans="1:9" ht="51.75">
      <c r="A44" s="383"/>
      <c r="B44" s="384" t="s">
        <v>222</v>
      </c>
      <c r="C44" s="385"/>
      <c r="D44" s="139">
        <v>0.14933545810283533</v>
      </c>
      <c r="E44" s="139">
        <v>0.14962909953439338</v>
      </c>
      <c r="F44" s="139">
        <v>0.16226754839491989</v>
      </c>
      <c r="G44" s="139">
        <v>9.0977035288550986E-2</v>
      </c>
      <c r="H44" s="139">
        <v>0.17989773946179541</v>
      </c>
      <c r="I44" s="139">
        <v>0.18199101617732236</v>
      </c>
    </row>
    <row r="45" spans="1:9">
      <c r="A45" s="143" t="s">
        <v>223</v>
      </c>
      <c r="B45" s="145"/>
      <c r="C45" s="142"/>
      <c r="D45" s="131">
        <v>634.90830820200017</v>
      </c>
      <c r="E45" s="131">
        <v>630.00738899999999</v>
      </c>
      <c r="F45" s="131">
        <v>576.92720200000008</v>
      </c>
      <c r="G45" s="131">
        <v>531</v>
      </c>
      <c r="H45" s="132">
        <v>764.75746700000013</v>
      </c>
      <c r="I45" s="135" t="s">
        <v>224</v>
      </c>
    </row>
    <row r="46" spans="1:9">
      <c r="A46" s="137" t="s">
        <v>225</v>
      </c>
      <c r="B46" s="141"/>
      <c r="C46" s="138"/>
      <c r="D46" s="139">
        <v>0.16628658984209702</v>
      </c>
      <c r="E46" s="139">
        <v>0.16348897118158415</v>
      </c>
      <c r="F46" s="139">
        <v>0.17159840758093922</v>
      </c>
      <c r="G46" s="139">
        <v>0.12</v>
      </c>
      <c r="H46" s="139">
        <v>0.23622505121119577</v>
      </c>
      <c r="I46" s="139" t="s">
        <v>224</v>
      </c>
    </row>
  </sheetData>
  <mergeCells count="20">
    <mergeCell ref="A38:A43"/>
    <mergeCell ref="B38:B39"/>
    <mergeCell ref="B40:B41"/>
    <mergeCell ref="B42:C42"/>
    <mergeCell ref="A26:C26"/>
    <mergeCell ref="A27:A32"/>
    <mergeCell ref="B27:B28"/>
    <mergeCell ref="B29:B30"/>
    <mergeCell ref="B31:C31"/>
    <mergeCell ref="A37:C37"/>
    <mergeCell ref="A1:I1"/>
    <mergeCell ref="A16:A21"/>
    <mergeCell ref="B16:B17"/>
    <mergeCell ref="B18:B19"/>
    <mergeCell ref="B20:C20"/>
    <mergeCell ref="A5:A10"/>
    <mergeCell ref="B5:B6"/>
    <mergeCell ref="B7:B8"/>
    <mergeCell ref="B9:C9"/>
    <mergeCell ref="A15:C15"/>
  </mergeCells>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zoomScaleNormal="100" workbookViewId="0">
      <selection sqref="A1:J1"/>
    </sheetView>
  </sheetViews>
  <sheetFormatPr baseColWidth="10" defaultRowHeight="15"/>
  <cols>
    <col min="1" max="1" width="41.7109375" customWidth="1"/>
    <col min="3" max="3" width="18.5703125" customWidth="1"/>
  </cols>
  <sheetData>
    <row r="1" spans="1:10">
      <c r="A1" s="399" t="s">
        <v>457</v>
      </c>
      <c r="B1" s="399"/>
      <c r="C1" s="399"/>
      <c r="D1" s="399"/>
      <c r="E1" s="399"/>
      <c r="F1" s="399"/>
      <c r="G1" s="399"/>
      <c r="H1" s="399"/>
      <c r="I1" s="399"/>
      <c r="J1" s="399"/>
    </row>
    <row r="4" spans="1:10">
      <c r="A4" s="127" t="s">
        <v>229</v>
      </c>
      <c r="B4" s="497"/>
      <c r="C4" s="498"/>
      <c r="D4" s="146">
        <v>2011</v>
      </c>
      <c r="E4" s="146">
        <v>2012</v>
      </c>
      <c r="F4" s="146">
        <v>2013</v>
      </c>
      <c r="G4" s="146">
        <v>2014</v>
      </c>
      <c r="H4" s="146">
        <v>2015</v>
      </c>
      <c r="I4" s="130">
        <v>2016</v>
      </c>
      <c r="J4" s="130" t="s">
        <v>230</v>
      </c>
    </row>
    <row r="5" spans="1:10">
      <c r="A5" s="487" t="s">
        <v>97</v>
      </c>
      <c r="B5" s="490" t="s">
        <v>231</v>
      </c>
      <c r="C5" s="379" t="s">
        <v>65</v>
      </c>
      <c r="D5" s="132">
        <v>711.75928299000009</v>
      </c>
      <c r="E5" s="132">
        <v>737.622072936</v>
      </c>
      <c r="F5" s="132">
        <v>718.18115399999988</v>
      </c>
      <c r="G5" s="132">
        <v>695.60480400000006</v>
      </c>
      <c r="H5" s="132">
        <v>650</v>
      </c>
      <c r="I5" s="132">
        <v>646.25741611700084</v>
      </c>
      <c r="J5" s="131">
        <v>670.68415118000053</v>
      </c>
    </row>
    <row r="6" spans="1:10" ht="29.25" customHeight="1">
      <c r="A6" s="488"/>
      <c r="B6" s="491"/>
      <c r="C6" s="379" t="s">
        <v>232</v>
      </c>
      <c r="D6" s="132">
        <v>344</v>
      </c>
      <c r="E6" s="132">
        <v>351</v>
      </c>
      <c r="F6" s="132">
        <v>303.26410143017927</v>
      </c>
      <c r="G6" s="132">
        <v>272.58065095635197</v>
      </c>
      <c r="H6" s="132">
        <v>236.73066983487803</v>
      </c>
      <c r="I6" s="132">
        <v>212.3975442</v>
      </c>
      <c r="J6" s="147">
        <v>282.32155365456885</v>
      </c>
    </row>
    <row r="7" spans="1:10">
      <c r="A7" s="488"/>
      <c r="B7" s="490" t="s">
        <v>116</v>
      </c>
      <c r="C7" s="379" t="s">
        <v>218</v>
      </c>
      <c r="D7" s="132">
        <v>10.118675468999996</v>
      </c>
      <c r="E7" s="132">
        <v>213.05987329499999</v>
      </c>
      <c r="F7" s="132">
        <v>62.365707</v>
      </c>
      <c r="G7" s="132">
        <v>246.16595700000002</v>
      </c>
      <c r="H7" s="132">
        <v>218</v>
      </c>
      <c r="I7" s="132">
        <v>153.72999999999999</v>
      </c>
      <c r="J7" s="131">
        <v>315.14004703660009</v>
      </c>
    </row>
    <row r="8" spans="1:10">
      <c r="A8" s="488"/>
      <c r="B8" s="491"/>
      <c r="C8" s="379" t="s">
        <v>219</v>
      </c>
      <c r="D8" s="132">
        <v>93.311879325000007</v>
      </c>
      <c r="E8" s="132">
        <v>269.03039469299995</v>
      </c>
      <c r="F8" s="132">
        <v>145.288971</v>
      </c>
      <c r="G8" s="132">
        <v>355.88206600000001</v>
      </c>
      <c r="H8" s="132">
        <v>337</v>
      </c>
      <c r="I8" s="132">
        <v>264.63299999999998</v>
      </c>
      <c r="J8" s="131">
        <v>417.43702079500014</v>
      </c>
    </row>
    <row r="9" spans="1:10">
      <c r="A9" s="488"/>
      <c r="B9" s="492" t="s">
        <v>220</v>
      </c>
      <c r="C9" s="493"/>
      <c r="D9" s="132">
        <v>830.84609684300017</v>
      </c>
      <c r="E9" s="132">
        <v>37.648228113000002</v>
      </c>
      <c r="F9" s="132">
        <v>502.48123199999998</v>
      </c>
      <c r="G9" s="132">
        <v>4.0021470000000017</v>
      </c>
      <c r="H9" s="132">
        <v>116</v>
      </c>
      <c r="I9" s="132">
        <v>1.5620000000000001</v>
      </c>
      <c r="J9" s="131">
        <v>1.5229999999999999</v>
      </c>
    </row>
    <row r="10" spans="1:10">
      <c r="A10" s="489"/>
      <c r="B10" s="499" t="s">
        <v>221</v>
      </c>
      <c r="C10" s="500"/>
      <c r="D10" s="148">
        <v>1552.7240553020004</v>
      </c>
      <c r="E10" s="148">
        <v>988.33017434399994</v>
      </c>
      <c r="F10" s="148">
        <v>1283.0280929999999</v>
      </c>
      <c r="G10" s="148">
        <v>945.77290800000014</v>
      </c>
      <c r="H10" s="148">
        <v>982</v>
      </c>
      <c r="I10" s="148">
        <v>801.54941611700087</v>
      </c>
      <c r="J10" s="135">
        <v>987.34719821660053</v>
      </c>
    </row>
    <row r="11" spans="1:10">
      <c r="A11" s="136"/>
      <c r="B11" s="501" t="s">
        <v>222</v>
      </c>
      <c r="C11" s="502"/>
      <c r="D11" s="149">
        <v>0.25415328105902385</v>
      </c>
      <c r="E11" s="149">
        <v>0.16021199508242162</v>
      </c>
      <c r="F11" s="149">
        <v>0.2504764596327857</v>
      </c>
      <c r="G11" s="149">
        <v>0.19264483422224024</v>
      </c>
      <c r="H11" s="149">
        <v>0.2112043703389056</v>
      </c>
      <c r="I11" s="149">
        <v>0.15711277156003681</v>
      </c>
      <c r="J11" s="139">
        <v>0.16739253588087849</v>
      </c>
    </row>
    <row r="12" spans="1:10">
      <c r="A12" s="503" t="s">
        <v>223</v>
      </c>
      <c r="B12" s="504"/>
      <c r="C12" s="505"/>
      <c r="D12" s="148">
        <v>1047.7539652300002</v>
      </c>
      <c r="E12" s="148">
        <v>980.31660233399998</v>
      </c>
      <c r="F12" s="148">
        <v>1163.449251</v>
      </c>
      <c r="G12" s="148">
        <v>978.73220900000001</v>
      </c>
      <c r="H12" s="148">
        <v>1161</v>
      </c>
      <c r="I12" s="135">
        <v>1100.478842</v>
      </c>
      <c r="J12" s="135" t="s">
        <v>224</v>
      </c>
    </row>
    <row r="13" spans="1:10">
      <c r="A13" s="137" t="s">
        <v>225</v>
      </c>
      <c r="B13" s="141"/>
      <c r="C13" s="138"/>
      <c r="D13" s="149">
        <v>0.2782098353188831</v>
      </c>
      <c r="E13" s="149">
        <v>0.21036607924497872</v>
      </c>
      <c r="F13" s="149">
        <v>0.2864185597759224</v>
      </c>
      <c r="G13" s="149">
        <v>0.24042684212905074</v>
      </c>
      <c r="H13" s="149">
        <v>0.26</v>
      </c>
      <c r="I13" s="139">
        <v>0.21860192221450495</v>
      </c>
      <c r="J13" s="139" t="s">
        <v>224</v>
      </c>
    </row>
    <row r="14" spans="1:10">
      <c r="D14" s="150"/>
      <c r="E14" s="150"/>
      <c r="F14" s="150"/>
      <c r="G14" s="150"/>
      <c r="H14" s="151"/>
      <c r="I14" s="1"/>
      <c r="J14" s="1"/>
    </row>
    <row r="15" spans="1:10">
      <c r="A15" s="127" t="s">
        <v>233</v>
      </c>
      <c r="B15" s="497"/>
      <c r="C15" s="498"/>
      <c r="D15" s="146">
        <v>2011</v>
      </c>
      <c r="E15" s="146">
        <v>2012</v>
      </c>
      <c r="F15" s="146">
        <v>2013</v>
      </c>
      <c r="G15" s="146">
        <v>2014</v>
      </c>
      <c r="H15" s="146">
        <v>2015</v>
      </c>
      <c r="I15" s="130">
        <v>2016</v>
      </c>
      <c r="J15" s="130" t="s">
        <v>230</v>
      </c>
    </row>
    <row r="16" spans="1:10">
      <c r="A16" s="487" t="s">
        <v>97</v>
      </c>
      <c r="B16" s="490" t="s">
        <v>231</v>
      </c>
      <c r="C16" s="379" t="s">
        <v>65</v>
      </c>
      <c r="D16" s="132">
        <v>13.549100628000001</v>
      </c>
      <c r="E16" s="132">
        <v>8.6982267059999998</v>
      </c>
      <c r="F16" s="132">
        <v>11.269368</v>
      </c>
      <c r="G16" s="132">
        <v>20.018272000000003</v>
      </c>
      <c r="H16" s="132">
        <v>9</v>
      </c>
      <c r="I16" s="131">
        <v>7.4631772409999995</v>
      </c>
      <c r="J16" s="131">
        <v>9.6030425599999969</v>
      </c>
    </row>
    <row r="17" spans="1:10" ht="24" customHeight="1">
      <c r="A17" s="488"/>
      <c r="B17" s="491"/>
      <c r="C17" s="379" t="s">
        <v>232</v>
      </c>
      <c r="D17" s="132">
        <v>5</v>
      </c>
      <c r="E17" s="132">
        <v>2</v>
      </c>
      <c r="F17" s="132">
        <v>3</v>
      </c>
      <c r="G17" s="132">
        <v>2</v>
      </c>
      <c r="H17" s="132">
        <v>3.0920312031495749</v>
      </c>
      <c r="I17" s="132">
        <v>0.94707714999999992</v>
      </c>
      <c r="J17" s="132">
        <v>2.1362996600000002</v>
      </c>
    </row>
    <row r="18" spans="1:10">
      <c r="A18" s="488"/>
      <c r="B18" s="490" t="s">
        <v>116</v>
      </c>
      <c r="C18" s="379" t="s">
        <v>218</v>
      </c>
      <c r="D18" s="132">
        <v>55.548435908000009</v>
      </c>
      <c r="E18" s="132">
        <v>66.131419500000007</v>
      </c>
      <c r="F18" s="132">
        <v>114.26807699999999</v>
      </c>
      <c r="G18" s="132">
        <v>73.387769000000006</v>
      </c>
      <c r="H18" s="132">
        <v>59</v>
      </c>
      <c r="I18" s="131">
        <v>36.343000000000004</v>
      </c>
      <c r="J18" s="131">
        <v>24.548546296000001</v>
      </c>
    </row>
    <row r="19" spans="1:10">
      <c r="A19" s="488"/>
      <c r="B19" s="491"/>
      <c r="C19" s="379" t="s">
        <v>219</v>
      </c>
      <c r="D19" s="132">
        <v>65.868478053000004</v>
      </c>
      <c r="E19" s="132">
        <v>81.147141809999994</v>
      </c>
      <c r="F19" s="132">
        <v>135.149553</v>
      </c>
      <c r="G19" s="132">
        <v>95.674678</v>
      </c>
      <c r="H19" s="132">
        <v>84</v>
      </c>
      <c r="I19" s="131">
        <v>71.850999999999999</v>
      </c>
      <c r="J19" s="131">
        <v>61.145654770999997</v>
      </c>
    </row>
    <row r="20" spans="1:10">
      <c r="A20" s="488"/>
      <c r="B20" s="492" t="s">
        <v>220</v>
      </c>
      <c r="C20" s="493"/>
      <c r="D20" s="132">
        <v>0.71197503299999954</v>
      </c>
      <c r="E20" s="132">
        <v>0.58351252499999995</v>
      </c>
      <c r="F20" s="132">
        <v>0.44444699999999987</v>
      </c>
      <c r="G20" s="132">
        <v>0.34670200000000001</v>
      </c>
      <c r="H20" s="132">
        <v>0.22</v>
      </c>
      <c r="I20" s="131">
        <v>0.12</v>
      </c>
      <c r="J20" s="131">
        <v>0.06</v>
      </c>
    </row>
    <row r="21" spans="1:10">
      <c r="A21" s="489"/>
      <c r="B21" s="499" t="s">
        <v>221</v>
      </c>
      <c r="C21" s="500"/>
      <c r="D21" s="148">
        <v>69.809511569000009</v>
      </c>
      <c r="E21" s="148">
        <v>75.41315873100001</v>
      </c>
      <c r="F21" s="148">
        <v>125.981892</v>
      </c>
      <c r="G21" s="148">
        <v>93.752743000000009</v>
      </c>
      <c r="H21" s="148">
        <v>69</v>
      </c>
      <c r="I21" s="135">
        <v>43.926177240999998</v>
      </c>
      <c r="J21" s="135">
        <v>34.211588855999992</v>
      </c>
    </row>
    <row r="22" spans="1:10">
      <c r="A22" s="136"/>
      <c r="B22" s="501" t="s">
        <v>222</v>
      </c>
      <c r="C22" s="502"/>
      <c r="D22" s="149">
        <v>1.1426574061118933E-2</v>
      </c>
      <c r="E22" s="149">
        <v>1.222475335611431E-2</v>
      </c>
      <c r="F22" s="149">
        <v>2.4594549767196695E-2</v>
      </c>
      <c r="G22" s="149">
        <v>1.9096530975187643E-2</v>
      </c>
      <c r="H22" s="149">
        <v>1.4840225614444487E-2</v>
      </c>
      <c r="I22" s="139">
        <v>8.6100286664840386E-3</v>
      </c>
      <c r="J22" s="139">
        <v>5.8001527987964424E-3</v>
      </c>
    </row>
    <row r="23" spans="1:10">
      <c r="A23" s="503" t="s">
        <v>223</v>
      </c>
      <c r="B23" s="504"/>
      <c r="C23" s="505"/>
      <c r="D23" s="148">
        <v>129.680139344</v>
      </c>
      <c r="E23" s="148">
        <v>118.600865748</v>
      </c>
      <c r="F23" s="148">
        <v>152.27206199999998</v>
      </c>
      <c r="G23" s="148">
        <v>101.681667</v>
      </c>
      <c r="H23" s="148">
        <v>123</v>
      </c>
      <c r="I23" s="135">
        <v>90.258183000000002</v>
      </c>
      <c r="J23" s="135" t="s">
        <v>224</v>
      </c>
    </row>
    <row r="24" spans="1:10">
      <c r="A24" s="137" t="s">
        <v>225</v>
      </c>
      <c r="B24" s="141"/>
      <c r="C24" s="138"/>
      <c r="D24" s="149">
        <v>2.1342223425896572E-2</v>
      </c>
      <c r="E24" s="149">
        <v>2.0731992215006816E-2</v>
      </c>
      <c r="F24" s="149">
        <v>3.2576266014518122E-2</v>
      </c>
      <c r="G24" s="149">
        <v>2.4415460174458021E-2</v>
      </c>
      <c r="H24" s="149">
        <v>0.02</v>
      </c>
      <c r="I24" s="139">
        <v>1.5421936532554826E-2</v>
      </c>
      <c r="J24" s="139" t="s">
        <v>224</v>
      </c>
    </row>
    <row r="25" spans="1:10">
      <c r="D25" s="150"/>
      <c r="E25" s="150"/>
      <c r="F25" s="150"/>
      <c r="G25" s="150"/>
      <c r="H25" s="151"/>
      <c r="I25" s="1"/>
      <c r="J25" s="1"/>
    </row>
    <row r="26" spans="1:10">
      <c r="A26" s="127" t="s">
        <v>234</v>
      </c>
      <c r="B26" s="497"/>
      <c r="C26" s="498"/>
      <c r="D26" s="146">
        <v>2011</v>
      </c>
      <c r="E26" s="146">
        <v>2012</v>
      </c>
      <c r="F26" s="146">
        <v>2013</v>
      </c>
      <c r="G26" s="146">
        <v>2014</v>
      </c>
      <c r="H26" s="146">
        <v>2015</v>
      </c>
      <c r="I26" s="130">
        <v>2016</v>
      </c>
      <c r="J26" s="130" t="s">
        <v>230</v>
      </c>
    </row>
    <row r="27" spans="1:10">
      <c r="A27" s="487" t="s">
        <v>97</v>
      </c>
      <c r="B27" s="490" t="s">
        <v>231</v>
      </c>
      <c r="C27" s="379" t="s">
        <v>65</v>
      </c>
      <c r="D27" s="132">
        <v>601.94252790000007</v>
      </c>
      <c r="E27" s="132">
        <v>572.38688619000004</v>
      </c>
      <c r="F27" s="132">
        <v>724.68966599999999</v>
      </c>
      <c r="G27" s="132">
        <v>771.43456100000014</v>
      </c>
      <c r="H27" s="132">
        <v>702</v>
      </c>
      <c r="I27" s="131">
        <v>729.20665220399997</v>
      </c>
      <c r="J27" s="131">
        <v>759.66519011999947</v>
      </c>
    </row>
    <row r="28" spans="1:10" ht="33.75" customHeight="1">
      <c r="A28" s="488"/>
      <c r="B28" s="491"/>
      <c r="C28" s="379" t="s">
        <v>232</v>
      </c>
      <c r="D28" s="132">
        <v>87</v>
      </c>
      <c r="E28" s="132">
        <v>105</v>
      </c>
      <c r="F28" s="132">
        <v>92.785296037840453</v>
      </c>
      <c r="G28" s="132">
        <v>84.545401045357806</v>
      </c>
      <c r="H28" s="132">
        <v>66.489038910445785</v>
      </c>
      <c r="I28" s="132">
        <v>50.869058929999994</v>
      </c>
      <c r="J28" s="132">
        <v>61.613496378018382</v>
      </c>
    </row>
    <row r="29" spans="1:10">
      <c r="A29" s="488"/>
      <c r="B29" s="490" t="s">
        <v>116</v>
      </c>
      <c r="C29" s="379" t="s">
        <v>218</v>
      </c>
      <c r="D29" s="132">
        <v>703.4888659400001</v>
      </c>
      <c r="E29" s="132">
        <v>143.24065463700001</v>
      </c>
      <c r="F29" s="132">
        <v>456.13068299999986</v>
      </c>
      <c r="G29" s="132">
        <v>467.33922200000006</v>
      </c>
      <c r="H29" s="132">
        <v>131</v>
      </c>
      <c r="I29" s="131">
        <v>510.82299999999998</v>
      </c>
      <c r="J29" s="131">
        <v>812.94078535550045</v>
      </c>
    </row>
    <row r="30" spans="1:10">
      <c r="A30" s="488"/>
      <c r="B30" s="491"/>
      <c r="C30" s="379" t="s">
        <v>219</v>
      </c>
      <c r="D30" s="132">
        <v>1032.464481188</v>
      </c>
      <c r="E30" s="132">
        <v>709.6056915690001</v>
      </c>
      <c r="F30" s="132">
        <v>958.07707199999993</v>
      </c>
      <c r="G30" s="132">
        <v>1112.7551430000001</v>
      </c>
      <c r="H30" s="132">
        <v>840</v>
      </c>
      <c r="I30" s="131">
        <v>1294.6990000000001</v>
      </c>
      <c r="J30" s="131">
        <v>1686.6442350760001</v>
      </c>
    </row>
    <row r="31" spans="1:10">
      <c r="A31" s="488"/>
      <c r="B31" s="492" t="s">
        <v>220</v>
      </c>
      <c r="C31" s="493"/>
      <c r="D31" s="132">
        <v>62.93427791700001</v>
      </c>
      <c r="E31" s="132">
        <v>1102.2707200590003</v>
      </c>
      <c r="F31" s="132">
        <v>19.450205999999998</v>
      </c>
      <c r="G31" s="132">
        <v>16.159328000000002</v>
      </c>
      <c r="H31" s="132">
        <v>9</v>
      </c>
      <c r="I31" s="131">
        <v>4.2450000000000001</v>
      </c>
      <c r="J31" s="131">
        <v>7.0000000000000001E-3</v>
      </c>
    </row>
    <row r="32" spans="1:10">
      <c r="A32" s="489"/>
      <c r="B32" s="499" t="s">
        <v>221</v>
      </c>
      <c r="C32" s="500"/>
      <c r="D32" s="148">
        <v>1368.3656717570002</v>
      </c>
      <c r="E32" s="148">
        <v>1817.8982608860003</v>
      </c>
      <c r="F32" s="148">
        <v>1200.2705549999998</v>
      </c>
      <c r="G32" s="148">
        <v>1254.9331110000001</v>
      </c>
      <c r="H32" s="148">
        <v>842</v>
      </c>
      <c r="I32" s="135">
        <v>1244.2746522039999</v>
      </c>
      <c r="J32" s="135">
        <v>1573.9439754754999</v>
      </c>
    </row>
    <row r="33" spans="1:10">
      <c r="A33" s="136"/>
      <c r="B33" s="501" t="s">
        <v>222</v>
      </c>
      <c r="C33" s="502"/>
      <c r="D33" s="149">
        <v>0.22397709623809217</v>
      </c>
      <c r="E33" s="149">
        <v>0.2946880655816525</v>
      </c>
      <c r="F33" s="149">
        <v>0.23432029342001226</v>
      </c>
      <c r="G33" s="149">
        <v>0.25561779057493916</v>
      </c>
      <c r="H33" s="149">
        <v>0.18130884337647396</v>
      </c>
      <c r="I33" s="139">
        <v>0.24389193636582443</v>
      </c>
      <c r="J33" s="139">
        <v>0.2668427822200361</v>
      </c>
    </row>
    <row r="34" spans="1:10">
      <c r="A34" s="503" t="s">
        <v>223</v>
      </c>
      <c r="B34" s="504"/>
      <c r="C34" s="505"/>
      <c r="D34" s="148">
        <v>869.09138194900004</v>
      </c>
      <c r="E34" s="148">
        <v>814.02331287599998</v>
      </c>
      <c r="F34" s="148">
        <v>766.91213100000004</v>
      </c>
      <c r="G34" s="148">
        <v>784.40573800000004</v>
      </c>
      <c r="H34" s="148">
        <v>966</v>
      </c>
      <c r="I34" s="135">
        <v>883.78143299999999</v>
      </c>
      <c r="J34" s="135" t="s">
        <v>224</v>
      </c>
    </row>
    <row r="35" spans="1:10">
      <c r="A35" s="137" t="s">
        <v>225</v>
      </c>
      <c r="B35" s="141"/>
      <c r="C35" s="138"/>
      <c r="D35" s="149">
        <v>0.23937235905469165</v>
      </c>
      <c r="E35" s="149">
        <v>0.28124243968584012</v>
      </c>
      <c r="F35" s="149">
        <v>0.23030568140027319</v>
      </c>
      <c r="G35" s="149">
        <v>0.2547729258628742</v>
      </c>
      <c r="H35" s="149">
        <v>0.22</v>
      </c>
      <c r="I35" s="139">
        <v>0.24457951600909006</v>
      </c>
      <c r="J35" s="139" t="s">
        <v>224</v>
      </c>
    </row>
    <row r="36" spans="1:10">
      <c r="D36" s="150"/>
      <c r="E36" s="150"/>
      <c r="F36" s="150"/>
      <c r="G36" s="150"/>
      <c r="H36" s="151"/>
      <c r="I36" s="1"/>
      <c r="J36" s="1"/>
    </row>
    <row r="37" spans="1:10">
      <c r="A37" s="127" t="s">
        <v>235</v>
      </c>
      <c r="B37" s="497"/>
      <c r="C37" s="498"/>
      <c r="D37" s="146">
        <v>2011</v>
      </c>
      <c r="E37" s="146">
        <v>2012</v>
      </c>
      <c r="F37" s="146">
        <v>2013</v>
      </c>
      <c r="G37" s="146">
        <v>2014</v>
      </c>
      <c r="H37" s="146">
        <v>2015</v>
      </c>
      <c r="I37" s="130">
        <v>2016</v>
      </c>
      <c r="J37" s="130" t="s">
        <v>230</v>
      </c>
    </row>
    <row r="38" spans="1:10">
      <c r="A38" s="487" t="s">
        <v>97</v>
      </c>
      <c r="B38" s="490" t="s">
        <v>231</v>
      </c>
      <c r="C38" s="379" t="s">
        <v>65</v>
      </c>
      <c r="D38" s="132">
        <v>692.24109875200008</v>
      </c>
      <c r="E38" s="132">
        <v>722.22512244300003</v>
      </c>
      <c r="F38" s="132">
        <v>702.85149899999999</v>
      </c>
      <c r="G38" s="132">
        <v>691.49713900000006</v>
      </c>
      <c r="H38" s="132">
        <v>639</v>
      </c>
      <c r="I38" s="131">
        <v>640.81545443899847</v>
      </c>
      <c r="J38" s="131">
        <v>664.95592856999986</v>
      </c>
    </row>
    <row r="39" spans="1:10">
      <c r="A39" s="488"/>
      <c r="B39" s="491"/>
      <c r="C39" s="379" t="s">
        <v>232</v>
      </c>
      <c r="D39" s="132">
        <v>36</v>
      </c>
      <c r="E39" s="132">
        <v>42</v>
      </c>
      <c r="F39" s="132">
        <v>38.687963030611201</v>
      </c>
      <c r="G39" s="132">
        <v>42.281739610760702</v>
      </c>
      <c r="H39" s="132">
        <v>36.654170192430229</v>
      </c>
      <c r="I39" s="132">
        <v>44.108610090000006</v>
      </c>
      <c r="J39" s="132">
        <v>33.83092662266013</v>
      </c>
    </row>
    <row r="40" spans="1:10">
      <c r="A40" s="488"/>
      <c r="B40" s="490" t="s">
        <v>116</v>
      </c>
      <c r="C40" s="379" t="s">
        <v>218</v>
      </c>
      <c r="D40" s="132">
        <v>949.674010684</v>
      </c>
      <c r="E40" s="132">
        <v>1147.527951498</v>
      </c>
      <c r="F40" s="132">
        <v>566.69252400000005</v>
      </c>
      <c r="G40" s="132">
        <v>745.03245000000004</v>
      </c>
      <c r="H40" s="132">
        <v>792</v>
      </c>
      <c r="I40" s="131">
        <v>577.43600000000004</v>
      </c>
      <c r="J40" s="131">
        <v>880.93788411357991</v>
      </c>
    </row>
    <row r="41" spans="1:10">
      <c r="A41" s="488"/>
      <c r="B41" s="491"/>
      <c r="C41" s="379" t="s">
        <v>219</v>
      </c>
      <c r="D41" s="132">
        <v>1276.6143841710002</v>
      </c>
      <c r="E41" s="132">
        <v>1571.064682644</v>
      </c>
      <c r="F41" s="132">
        <v>995.62907700000005</v>
      </c>
      <c r="G41" s="132">
        <v>1222.5014000000001</v>
      </c>
      <c r="H41" s="132">
        <v>1322</v>
      </c>
      <c r="I41" s="131">
        <v>1162.7270000000001</v>
      </c>
      <c r="J41" s="131">
        <v>1557.871499464</v>
      </c>
    </row>
    <row r="42" spans="1:10">
      <c r="A42" s="488"/>
      <c r="B42" s="492" t="s">
        <v>220</v>
      </c>
      <c r="C42" s="493"/>
      <c r="D42" s="132">
        <v>5.0701252350000008</v>
      </c>
      <c r="E42" s="132">
        <v>6.7220642880000003</v>
      </c>
      <c r="F42" s="132">
        <v>1.9962450000000003</v>
      </c>
      <c r="G42" s="132">
        <v>2.1254339999999998</v>
      </c>
      <c r="H42" s="132">
        <v>0.14599999999999999</v>
      </c>
      <c r="I42" s="131">
        <v>72.355999999999995</v>
      </c>
      <c r="J42" s="131">
        <v>1.46</v>
      </c>
    </row>
    <row r="43" spans="1:10">
      <c r="A43" s="489"/>
      <c r="B43" s="499" t="s">
        <v>221</v>
      </c>
      <c r="C43" s="500"/>
      <c r="D43" s="148">
        <v>1646.9852346710002</v>
      </c>
      <c r="E43" s="148">
        <v>1876.4751382289999</v>
      </c>
      <c r="F43" s="148">
        <v>1271.540268</v>
      </c>
      <c r="G43" s="148">
        <v>1438.655023</v>
      </c>
      <c r="H43" s="148">
        <v>1431</v>
      </c>
      <c r="I43" s="135">
        <v>1290.6074544389983</v>
      </c>
      <c r="J43" s="135">
        <v>1635.1938126835798</v>
      </c>
    </row>
    <row r="44" spans="1:10">
      <c r="A44" s="136"/>
      <c r="B44" s="501" t="s">
        <v>222</v>
      </c>
      <c r="C44" s="502"/>
      <c r="D44" s="149">
        <v>0.26958215776852068</v>
      </c>
      <c r="E44" s="149">
        <v>0.30418359514094107</v>
      </c>
      <c r="F44" s="149">
        <v>0.24823377317051742</v>
      </c>
      <c r="G44" s="149">
        <v>0.29304017493470874</v>
      </c>
      <c r="H44" s="149">
        <v>0.30777337469956612</v>
      </c>
      <c r="I44" s="139">
        <v>0.25297369081154297</v>
      </c>
      <c r="J44" s="139">
        <v>0.2772269364375905</v>
      </c>
    </row>
    <row r="45" spans="1:10">
      <c r="A45" s="503" t="s">
        <v>223</v>
      </c>
      <c r="B45" s="504"/>
      <c r="C45" s="505"/>
      <c r="D45" s="148">
        <v>760.92871026900002</v>
      </c>
      <c r="E45" s="148">
        <v>725.30606857500004</v>
      </c>
      <c r="F45" s="148">
        <v>708.90049799999997</v>
      </c>
      <c r="G45" s="148">
        <v>706.50330600000007</v>
      </c>
      <c r="H45" s="148">
        <v>741</v>
      </c>
      <c r="I45" s="135">
        <v>866.97953900000005</v>
      </c>
      <c r="J45" s="135" t="s">
        <v>224</v>
      </c>
    </row>
    <row r="46" spans="1:10">
      <c r="A46" s="137" t="s">
        <v>225</v>
      </c>
      <c r="B46" s="141"/>
      <c r="C46" s="138"/>
      <c r="D46" s="149">
        <v>0.25760853842815856</v>
      </c>
      <c r="E46" s="149">
        <v>0.27802169389280418</v>
      </c>
      <c r="F46" s="149">
        <v>0.23185785607636697</v>
      </c>
      <c r="G46" s="149">
        <v>0.26799286650496407</v>
      </c>
      <c r="H46" s="149">
        <v>0.27</v>
      </c>
      <c r="I46" s="139">
        <v>0.24797353146462373</v>
      </c>
      <c r="J46" s="139" t="s">
        <v>224</v>
      </c>
    </row>
  </sheetData>
  <mergeCells count="33">
    <mergeCell ref="B44:C44"/>
    <mergeCell ref="A45:C45"/>
    <mergeCell ref="B33:C33"/>
    <mergeCell ref="A34:C34"/>
    <mergeCell ref="B37:C37"/>
    <mergeCell ref="A38:A43"/>
    <mergeCell ref="B38:B39"/>
    <mergeCell ref="B40:B41"/>
    <mergeCell ref="B42:C42"/>
    <mergeCell ref="B43:C43"/>
    <mergeCell ref="B22:C22"/>
    <mergeCell ref="A23:C23"/>
    <mergeCell ref="B26:C26"/>
    <mergeCell ref="A27:A32"/>
    <mergeCell ref="B27:B28"/>
    <mergeCell ref="B29:B30"/>
    <mergeCell ref="B31:C31"/>
    <mergeCell ref="B32:C32"/>
    <mergeCell ref="B11:C11"/>
    <mergeCell ref="A12:C12"/>
    <mergeCell ref="B15:C15"/>
    <mergeCell ref="A16:A21"/>
    <mergeCell ref="B16:B17"/>
    <mergeCell ref="B18:B19"/>
    <mergeCell ref="B20:C20"/>
    <mergeCell ref="B21:C21"/>
    <mergeCell ref="A1:J1"/>
    <mergeCell ref="B4:C4"/>
    <mergeCell ref="A5:A10"/>
    <mergeCell ref="B5:B6"/>
    <mergeCell ref="B7:B8"/>
    <mergeCell ref="B9:C9"/>
    <mergeCell ref="B10:C10"/>
  </mergeCells>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zoomScaleNormal="100" workbookViewId="0"/>
  </sheetViews>
  <sheetFormatPr baseColWidth="10" defaultRowHeight="15"/>
  <cols>
    <col min="1" max="1" width="52.5703125" bestFit="1" customWidth="1"/>
  </cols>
  <sheetData>
    <row r="1" spans="1:2">
      <c r="A1" s="258" t="s">
        <v>238</v>
      </c>
    </row>
    <row r="2" spans="1:2" ht="15.75" thickBot="1"/>
    <row r="3" spans="1:2">
      <c r="A3" s="259" t="s">
        <v>11</v>
      </c>
      <c r="B3" s="260">
        <v>447</v>
      </c>
    </row>
    <row r="4" spans="1:2">
      <c r="A4" s="261" t="s">
        <v>12</v>
      </c>
      <c r="B4" s="262">
        <v>325</v>
      </c>
    </row>
    <row r="5" spans="1:2">
      <c r="A5" s="261" t="s">
        <v>13</v>
      </c>
      <c r="B5" s="262">
        <v>317</v>
      </c>
    </row>
    <row r="6" spans="1:2" ht="15.75" thickBot="1">
      <c r="A6" s="263" t="s">
        <v>14</v>
      </c>
      <c r="B6" s="264">
        <v>1089</v>
      </c>
    </row>
    <row r="7" spans="1:2">
      <c r="A7" s="265" t="s">
        <v>23</v>
      </c>
      <c r="B7" s="21"/>
    </row>
  </sheetData>
  <printOptions horizontalCentered="1"/>
  <pageMargins left="0.70866141732283472" right="0.70866141732283472" top="0.74803149606299213" bottom="0.74803149606299213" header="0.31496062992125984" footer="0.31496062992125984"/>
  <pageSetup paperSize="9" orientation="portrait" horizontalDpi="1200" verticalDpi="1200" r:id="rId1"/>
  <headerFooter>
    <oddHeader>&amp;C&amp;"-,Gras"Document de politique transversale (DPT) - "Politique française en faveur du développement"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Normal="100" workbookViewId="0"/>
  </sheetViews>
  <sheetFormatPr baseColWidth="10" defaultRowHeight="15"/>
  <cols>
    <col min="1" max="1" width="33.85546875" customWidth="1"/>
  </cols>
  <sheetData>
    <row r="1" spans="1:8">
      <c r="A1" s="258" t="s">
        <v>440</v>
      </c>
    </row>
    <row r="3" spans="1:8">
      <c r="A3" s="258" t="s">
        <v>25</v>
      </c>
    </row>
    <row r="5" spans="1:8">
      <c r="A5" s="2"/>
      <c r="B5" s="3">
        <v>2012</v>
      </c>
      <c r="C5" s="3">
        <v>2013</v>
      </c>
      <c r="D5" s="3">
        <v>2014</v>
      </c>
      <c r="E5" s="3">
        <v>2015</v>
      </c>
      <c r="F5" s="3">
        <v>2016</v>
      </c>
      <c r="G5" s="3">
        <v>2017</v>
      </c>
    </row>
    <row r="6" spans="1:8">
      <c r="A6" s="4" t="s">
        <v>27</v>
      </c>
      <c r="B6" s="5">
        <v>1111.9644768339999</v>
      </c>
      <c r="C6" s="5">
        <v>1085.1698698226999</v>
      </c>
      <c r="D6" s="5">
        <v>1143.4625828546002</v>
      </c>
      <c r="E6" s="5">
        <v>1059.4706500394998</v>
      </c>
      <c r="F6" s="5">
        <v>1303.4175245417</v>
      </c>
      <c r="G6" s="6">
        <v>1215.0245036600008</v>
      </c>
    </row>
    <row r="7" spans="1:8">
      <c r="A7" s="4" t="s">
        <v>28</v>
      </c>
      <c r="B7" s="5">
        <v>146.24118359400001</v>
      </c>
      <c r="C7" s="5">
        <v>474.51080299769995</v>
      </c>
      <c r="D7" s="5">
        <v>233.29039513570001</v>
      </c>
      <c r="E7" s="5">
        <v>252.96653257199998</v>
      </c>
      <c r="F7" s="5">
        <v>175.61933914760002</v>
      </c>
      <c r="G7" s="6">
        <v>172.03515763000001</v>
      </c>
    </row>
    <row r="8" spans="1:8">
      <c r="A8" s="4" t="s">
        <v>29</v>
      </c>
      <c r="B8" s="5">
        <v>716.00320202199998</v>
      </c>
      <c r="C8" s="5">
        <v>264.5535972573</v>
      </c>
      <c r="D8" s="5">
        <v>832.3418652127001</v>
      </c>
      <c r="E8" s="5">
        <v>745.325728443</v>
      </c>
      <c r="F8" s="5">
        <v>764.70262572650006</v>
      </c>
      <c r="G8" s="6">
        <v>878.8388746899999</v>
      </c>
    </row>
    <row r="9" spans="1:8">
      <c r="A9" s="4" t="s">
        <v>30</v>
      </c>
      <c r="B9" s="5">
        <v>108.55247513400001</v>
      </c>
      <c r="C9" s="5">
        <v>141.7629273732</v>
      </c>
      <c r="D9" s="5">
        <v>136.21901079360001</v>
      </c>
      <c r="E9" s="5">
        <v>127.43001978299999</v>
      </c>
      <c r="F9" s="5">
        <v>441.49508524999999</v>
      </c>
      <c r="G9" s="6">
        <v>340.91291599999977</v>
      </c>
    </row>
    <row r="10" spans="1:8">
      <c r="A10" s="4" t="s">
        <v>31</v>
      </c>
      <c r="B10" s="5">
        <v>324.67325618000001</v>
      </c>
      <c r="C10" s="5">
        <v>282.14217146070001</v>
      </c>
      <c r="D10" s="5">
        <v>334.25219874350006</v>
      </c>
      <c r="E10" s="5">
        <v>352.53801892199999</v>
      </c>
      <c r="F10" s="5">
        <v>527.89160702239997</v>
      </c>
      <c r="G10" s="6">
        <v>626.48423500000013</v>
      </c>
    </row>
    <row r="11" spans="1:8">
      <c r="A11" s="4" t="s">
        <v>32</v>
      </c>
      <c r="B11" s="5">
        <v>6850.2682502320004</v>
      </c>
      <c r="C11" s="5">
        <v>4723.9752998015992</v>
      </c>
      <c r="D11" s="5">
        <v>4503.0601834388008</v>
      </c>
      <c r="E11" s="5">
        <v>5851.3637268345001</v>
      </c>
      <c r="F11" s="5">
        <v>5029.7881075224996</v>
      </c>
      <c r="G11" s="6">
        <v>6216.5287326099997</v>
      </c>
    </row>
    <row r="12" spans="1:8">
      <c r="A12" s="7" t="s">
        <v>33</v>
      </c>
      <c r="B12" s="5">
        <v>40.962204143999998</v>
      </c>
      <c r="C12" s="5">
        <v>35.128443042000001</v>
      </c>
      <c r="D12" s="5">
        <v>36.364125676000008</v>
      </c>
      <c r="E12" s="5">
        <v>36.509008302000005</v>
      </c>
      <c r="F12" s="5">
        <v>34.625108941500002</v>
      </c>
      <c r="G12" s="6">
        <v>36.910974000000003</v>
      </c>
    </row>
    <row r="13" spans="1:8">
      <c r="A13" s="7" t="s">
        <v>34</v>
      </c>
      <c r="B13" s="5">
        <v>36.691878844000001</v>
      </c>
      <c r="C13" s="5">
        <v>30.7721377674</v>
      </c>
      <c r="D13" s="5">
        <v>36.161286163500002</v>
      </c>
      <c r="E13" s="5">
        <v>32.466743604000001</v>
      </c>
      <c r="F13" s="5">
        <v>138.67328638089998</v>
      </c>
      <c r="G13" s="6">
        <v>160.63837067999998</v>
      </c>
    </row>
    <row r="14" spans="1:8">
      <c r="A14" s="2" t="s">
        <v>35</v>
      </c>
      <c r="B14" s="8">
        <v>9257.7028439960013</v>
      </c>
      <c r="C14" s="8">
        <v>6972.1146687131995</v>
      </c>
      <c r="D14" s="8">
        <v>7182.6262361789013</v>
      </c>
      <c r="E14" s="8">
        <v>8389.0946765940007</v>
      </c>
      <c r="F14" s="8">
        <v>8242.9142892107011</v>
      </c>
      <c r="G14" s="9">
        <v>9449.8244195900006</v>
      </c>
    </row>
    <row r="15" spans="1:8" s="17" customFormat="1">
      <c r="A15" s="20" t="s">
        <v>44</v>
      </c>
      <c r="B15" s="18"/>
      <c r="C15" s="18"/>
      <c r="D15" s="18"/>
      <c r="E15" s="18"/>
      <c r="F15" s="18"/>
      <c r="G15" s="19"/>
    </row>
    <row r="16" spans="1:8">
      <c r="A16" s="15"/>
      <c r="B16" s="15"/>
      <c r="C16" s="15"/>
      <c r="D16" s="15"/>
      <c r="E16" s="15"/>
      <c r="F16" s="15"/>
      <c r="G16" s="16"/>
      <c r="H16" s="17"/>
    </row>
    <row r="17" spans="1:8" ht="37.5" customHeight="1">
      <c r="A17" s="402" t="s">
        <v>42</v>
      </c>
      <c r="B17" s="402"/>
      <c r="C17" s="402"/>
      <c r="D17" s="402"/>
      <c r="E17" s="402"/>
      <c r="F17" s="402"/>
      <c r="G17" s="402"/>
      <c r="H17" s="17"/>
    </row>
    <row r="18" spans="1:8">
      <c r="A18" s="15"/>
      <c r="B18" s="15"/>
      <c r="C18" s="15"/>
      <c r="D18" s="15"/>
      <c r="E18" s="15"/>
      <c r="F18" s="15"/>
      <c r="G18" s="16"/>
      <c r="H18" s="17"/>
    </row>
    <row r="19" spans="1:8">
      <c r="A19" s="2" t="s">
        <v>36</v>
      </c>
      <c r="B19" s="3">
        <v>2012</v>
      </c>
      <c r="C19" s="3">
        <v>2013</v>
      </c>
      <c r="D19" s="3">
        <v>2014</v>
      </c>
      <c r="E19" s="3">
        <v>2015</v>
      </c>
      <c r="F19" s="3">
        <v>2016</v>
      </c>
      <c r="G19" s="3">
        <v>2017</v>
      </c>
    </row>
    <row r="20" spans="1:8">
      <c r="A20" s="10" t="s">
        <v>37</v>
      </c>
      <c r="B20" s="11">
        <v>605.70266591799998</v>
      </c>
      <c r="C20" s="11">
        <v>458.74646376570001</v>
      </c>
      <c r="D20" s="11">
        <v>722.49975641519995</v>
      </c>
      <c r="E20" s="11">
        <v>930.91957173449998</v>
      </c>
      <c r="F20" s="11">
        <v>1316.1438324889</v>
      </c>
      <c r="G20" s="11">
        <v>2641.7226757600056</v>
      </c>
    </row>
    <row r="21" spans="1:8">
      <c r="A21" s="12" t="s">
        <v>38</v>
      </c>
      <c r="B21" s="11">
        <v>2661.1652889860002</v>
      </c>
      <c r="C21" s="11">
        <v>1205.1187840071</v>
      </c>
      <c r="D21" s="11">
        <v>2547.7857892677002</v>
      </c>
      <c r="E21" s="11">
        <v>3001.6612061024998</v>
      </c>
      <c r="F21" s="11">
        <v>2174.8806127836001</v>
      </c>
      <c r="G21" s="11">
        <v>4250.5247177899955</v>
      </c>
    </row>
    <row r="22" spans="1:8">
      <c r="A22" s="12" t="s">
        <v>39</v>
      </c>
      <c r="B22" s="11">
        <v>481.19480962800003</v>
      </c>
      <c r="C22" s="11">
        <v>366.46914221369997</v>
      </c>
      <c r="D22" s="11">
        <v>884.33347952810004</v>
      </c>
      <c r="E22" s="11">
        <v>1090.6090568325001</v>
      </c>
      <c r="F22" s="11">
        <v>977.41863242299985</v>
      </c>
      <c r="G22" s="11">
        <v>1535.7598695900003</v>
      </c>
    </row>
    <row r="23" spans="1:8">
      <c r="A23" s="12" t="s">
        <v>40</v>
      </c>
      <c r="B23" s="11">
        <v>2508.8135875840003</v>
      </c>
      <c r="C23" s="11">
        <v>1226.6209784538</v>
      </c>
      <c r="D23" s="11">
        <v>1632.1560161342002</v>
      </c>
      <c r="E23" s="11">
        <v>2334.7776349559999</v>
      </c>
      <c r="F23" s="11">
        <v>1747.6691504054002</v>
      </c>
      <c r="G23" s="11">
        <v>2788.6618510100002</v>
      </c>
    </row>
    <row r="24" spans="1:8">
      <c r="A24" s="13" t="s">
        <v>41</v>
      </c>
      <c r="B24" s="14">
        <v>405.36561510999996</v>
      </c>
      <c r="C24" s="14">
        <v>188.68180506479999</v>
      </c>
      <c r="D24" s="14">
        <v>534.90498032990001</v>
      </c>
      <c r="E24" s="14">
        <v>1440.6984133409999</v>
      </c>
      <c r="F24" s="14">
        <v>1722.6366605351</v>
      </c>
      <c r="G24" s="14">
        <v>2101.6049984300007</v>
      </c>
    </row>
    <row r="25" spans="1:8">
      <c r="A25" s="400" t="s">
        <v>43</v>
      </c>
      <c r="B25" s="400"/>
      <c r="C25" s="400"/>
      <c r="D25" s="400"/>
      <c r="E25" s="400"/>
      <c r="F25" s="400"/>
      <c r="G25" s="400"/>
    </row>
    <row r="26" spans="1:8">
      <c r="A26" s="401"/>
      <c r="B26" s="401"/>
      <c r="C26" s="401"/>
      <c r="D26" s="401"/>
      <c r="E26" s="401"/>
      <c r="F26" s="401"/>
      <c r="G26" s="401"/>
    </row>
    <row r="27" spans="1:8">
      <c r="A27" s="401"/>
      <c r="B27" s="401"/>
      <c r="C27" s="401"/>
      <c r="D27" s="401"/>
      <c r="E27" s="401"/>
      <c r="F27" s="401"/>
      <c r="G27" s="401"/>
    </row>
  </sheetData>
  <mergeCells count="2">
    <mergeCell ref="A25:G27"/>
    <mergeCell ref="A17:G17"/>
  </mergeCells>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zoomScaleNormal="100" workbookViewId="0">
      <selection activeCell="I9" sqref="I9"/>
    </sheetView>
  </sheetViews>
  <sheetFormatPr baseColWidth="10" defaultRowHeight="15"/>
  <cols>
    <col min="1" max="1" width="37.5703125" style="52" customWidth="1"/>
  </cols>
  <sheetData>
    <row r="1" spans="1:6" ht="15.75">
      <c r="A1" s="403" t="s">
        <v>441</v>
      </c>
      <c r="B1" s="403"/>
      <c r="C1" s="403"/>
      <c r="D1" s="403"/>
      <c r="E1" s="403"/>
      <c r="F1" s="403"/>
    </row>
    <row r="2" spans="1:6" ht="15.75" thickBot="1"/>
    <row r="3" spans="1:6" ht="34.5" thickBot="1">
      <c r="A3" s="53" t="s">
        <v>67</v>
      </c>
      <c r="B3" s="22">
        <v>2016</v>
      </c>
      <c r="C3" s="22">
        <v>2017</v>
      </c>
      <c r="D3" s="22" t="s">
        <v>68</v>
      </c>
      <c r="E3" s="23" t="s">
        <v>69</v>
      </c>
      <c r="F3" s="24" t="s">
        <v>70</v>
      </c>
    </row>
    <row r="4" spans="1:6">
      <c r="A4" s="54" t="s">
        <v>71</v>
      </c>
      <c r="B4" s="25">
        <v>6319.1036836009989</v>
      </c>
      <c r="C4" s="25">
        <v>6976.9858165487803</v>
      </c>
      <c r="D4" s="25">
        <v>5816.6582868486403</v>
      </c>
      <c r="E4" s="26">
        <v>6374.7428223052048</v>
      </c>
      <c r="F4" s="27">
        <v>6990.2795398244834</v>
      </c>
    </row>
    <row r="5" spans="1:6">
      <c r="A5" s="55" t="s">
        <v>72</v>
      </c>
      <c r="B5" s="28">
        <v>2217.3558788399969</v>
      </c>
      <c r="C5" s="28">
        <v>2176.8404974900004</v>
      </c>
      <c r="D5" s="28">
        <v>2176.8404974900004</v>
      </c>
      <c r="E5" s="29">
        <v>2377.5754762929478</v>
      </c>
      <c r="F5" s="30">
        <v>2771.1735708562778</v>
      </c>
    </row>
    <row r="6" spans="1:6">
      <c r="A6" s="55" t="s">
        <v>73</v>
      </c>
      <c r="B6" s="28">
        <v>1798.894</v>
      </c>
      <c r="C6" s="28">
        <v>2458.1319190587801</v>
      </c>
      <c r="D6" s="28">
        <v>1297.80438935864</v>
      </c>
      <c r="E6" s="29">
        <v>1586.9446054021137</v>
      </c>
      <c r="F6" s="30">
        <v>1709.8242224533158</v>
      </c>
    </row>
    <row r="7" spans="1:6">
      <c r="A7" s="55" t="s">
        <v>74</v>
      </c>
      <c r="B7" s="28">
        <v>2302.8538047610014</v>
      </c>
      <c r="C7" s="28">
        <v>2342.0133999999994</v>
      </c>
      <c r="D7" s="28">
        <v>2342.0133999999994</v>
      </c>
      <c r="E7" s="29">
        <v>2410.2227406101433</v>
      </c>
      <c r="F7" s="30">
        <v>2509.2817465148896</v>
      </c>
    </row>
    <row r="8" spans="1:6">
      <c r="A8" s="60" t="s">
        <v>75</v>
      </c>
      <c r="B8" s="28">
        <v>701.14620673100012</v>
      </c>
      <c r="C8" s="28">
        <v>752.79697300000032</v>
      </c>
      <c r="D8" s="28">
        <v>752.79697300000032</v>
      </c>
      <c r="E8" s="29">
        <v>762.76816899999994</v>
      </c>
      <c r="F8" s="30">
        <v>777.289219</v>
      </c>
    </row>
    <row r="9" spans="1:6">
      <c r="A9" s="60" t="s">
        <v>76</v>
      </c>
      <c r="B9" s="28">
        <v>386.97251799999998</v>
      </c>
      <c r="C9" s="28">
        <v>502.335105</v>
      </c>
      <c r="D9" s="28">
        <v>502.335105</v>
      </c>
      <c r="E9" s="29">
        <v>552.56861500000002</v>
      </c>
      <c r="F9" s="30">
        <v>556.52945999999997</v>
      </c>
    </row>
    <row r="10" spans="1:6">
      <c r="A10" s="60" t="s">
        <v>77</v>
      </c>
      <c r="B10" s="28">
        <v>348.06770703000007</v>
      </c>
      <c r="C10" s="28">
        <v>341.57900000000001</v>
      </c>
      <c r="D10" s="28">
        <v>341.57900000000001</v>
      </c>
      <c r="E10" s="29">
        <v>334.73</v>
      </c>
      <c r="F10" s="30">
        <v>335.65300000000002</v>
      </c>
    </row>
    <row r="11" spans="1:6">
      <c r="A11" s="60" t="s">
        <v>78</v>
      </c>
      <c r="B11" s="28">
        <v>430.51442400000053</v>
      </c>
      <c r="C11" s="28">
        <v>428.55468999999908</v>
      </c>
      <c r="D11" s="28">
        <v>428.55468999999908</v>
      </c>
      <c r="E11" s="29">
        <v>407.97666900000002</v>
      </c>
      <c r="F11" s="30">
        <v>388.64237400000002</v>
      </c>
    </row>
    <row r="12" spans="1:6">
      <c r="A12" s="54" t="s">
        <v>79</v>
      </c>
      <c r="B12" s="25">
        <v>-358.63417723145994</v>
      </c>
      <c r="C12" s="25">
        <v>125.27999999999997</v>
      </c>
      <c r="D12" s="25">
        <v>447.74840810000001</v>
      </c>
      <c r="E12" s="26">
        <v>658.78402705000008</v>
      </c>
      <c r="F12" s="27">
        <v>202.96373761500001</v>
      </c>
    </row>
    <row r="13" spans="1:6">
      <c r="A13" s="56" t="s">
        <v>80</v>
      </c>
      <c r="B13" s="28">
        <v>-55.167000000000002</v>
      </c>
      <c r="C13" s="28">
        <v>-94.906000000000006</v>
      </c>
      <c r="D13" s="28">
        <v>140.071</v>
      </c>
      <c r="E13" s="31">
        <v>113.55402705</v>
      </c>
      <c r="F13" s="32">
        <v>168.883737615</v>
      </c>
    </row>
    <row r="14" spans="1:6">
      <c r="A14" s="56" t="s">
        <v>81</v>
      </c>
      <c r="B14" s="28">
        <v>-303.46717723145997</v>
      </c>
      <c r="C14" s="28">
        <v>220.18599999999998</v>
      </c>
      <c r="D14" s="28">
        <v>307.67740809999998</v>
      </c>
      <c r="E14" s="33">
        <v>545.23</v>
      </c>
      <c r="F14" s="34">
        <v>34.08</v>
      </c>
    </row>
    <row r="15" spans="1:6">
      <c r="A15" s="54" t="s">
        <v>82</v>
      </c>
      <c r="B15" s="25">
        <v>366.62558701</v>
      </c>
      <c r="C15" s="25">
        <v>325.38746162000001</v>
      </c>
      <c r="D15" s="25">
        <v>325.38746162000001</v>
      </c>
      <c r="E15" s="35">
        <v>344.30536844</v>
      </c>
      <c r="F15" s="36">
        <v>395.51458274000004</v>
      </c>
    </row>
    <row r="16" spans="1:6">
      <c r="A16" s="54" t="s">
        <v>83</v>
      </c>
      <c r="B16" s="25">
        <v>1607.5646850000001</v>
      </c>
      <c r="C16" s="25">
        <v>1526.973677</v>
      </c>
      <c r="D16" s="25">
        <v>1526.973677</v>
      </c>
      <c r="E16" s="26">
        <v>1486</v>
      </c>
      <c r="F16" s="27">
        <v>1587</v>
      </c>
    </row>
    <row r="17" spans="1:6">
      <c r="A17" s="54" t="s">
        <v>84</v>
      </c>
      <c r="B17" s="25">
        <v>-207.98507494634441</v>
      </c>
      <c r="C17" s="25">
        <v>-183.19457266265579</v>
      </c>
      <c r="D17" s="25">
        <v>92.21014353734418</v>
      </c>
      <c r="E17" s="37">
        <v>114.7629895924596</v>
      </c>
      <c r="F17" s="38">
        <v>378.84672505508041</v>
      </c>
    </row>
    <row r="18" spans="1:6">
      <c r="A18" s="54" t="s">
        <v>85</v>
      </c>
      <c r="B18" s="25">
        <v>210</v>
      </c>
      <c r="C18" s="25">
        <v>210.2</v>
      </c>
      <c r="D18" s="25">
        <v>210</v>
      </c>
      <c r="E18" s="26">
        <v>210</v>
      </c>
      <c r="F18" s="27">
        <v>210</v>
      </c>
    </row>
    <row r="19" spans="1:6" ht="15.75" thickBot="1">
      <c r="A19" s="54" t="s">
        <v>86</v>
      </c>
      <c r="B19" s="25">
        <v>377.46500000000003</v>
      </c>
      <c r="C19" s="25">
        <v>598.79999999999995</v>
      </c>
      <c r="D19" s="25">
        <v>598.79999999999995</v>
      </c>
      <c r="E19" s="26">
        <v>681</v>
      </c>
      <c r="F19" s="27">
        <v>528</v>
      </c>
    </row>
    <row r="20" spans="1:6" ht="15.75" thickBot="1">
      <c r="A20" s="53" t="s">
        <v>87</v>
      </c>
      <c r="B20" s="39">
        <v>8314.1397034331949</v>
      </c>
      <c r="C20" s="39">
        <v>9580.4323825061238</v>
      </c>
      <c r="D20" s="39">
        <v>9017.7779771059832</v>
      </c>
      <c r="E20" s="40">
        <v>9869.5952073876651</v>
      </c>
      <c r="F20" s="41">
        <v>10292.604585234565</v>
      </c>
    </row>
    <row r="21" spans="1:6">
      <c r="A21" s="55" t="s">
        <v>88</v>
      </c>
      <c r="B21" s="28">
        <v>97.513999999999996</v>
      </c>
      <c r="C21" s="28">
        <v>117.57899999999999</v>
      </c>
      <c r="D21" s="28">
        <v>117.57899999999999</v>
      </c>
      <c r="E21" s="29">
        <v>120.13119316093622</v>
      </c>
      <c r="F21" s="30">
        <v>123.21989058794331</v>
      </c>
    </row>
    <row r="22" spans="1:6">
      <c r="A22" s="55" t="s">
        <v>89</v>
      </c>
      <c r="B22" s="28">
        <v>289.40864514999998</v>
      </c>
      <c r="C22" s="28">
        <v>353.61599999999999</v>
      </c>
      <c r="D22" s="28">
        <v>353.61599999999999</v>
      </c>
      <c r="E22" s="31">
        <v>369.32411099999996</v>
      </c>
      <c r="F22" s="32">
        <v>394.12275299999999</v>
      </c>
    </row>
    <row r="23" spans="1:6" ht="15.75" thickBot="1">
      <c r="A23" s="55" t="s">
        <v>90</v>
      </c>
      <c r="B23" s="42">
        <v>0</v>
      </c>
      <c r="C23" s="42" t="s">
        <v>91</v>
      </c>
      <c r="D23" s="43">
        <v>100</v>
      </c>
      <c r="E23" s="44">
        <v>0</v>
      </c>
      <c r="F23" s="32">
        <v>200</v>
      </c>
    </row>
    <row r="24" spans="1:6" ht="15.75" thickBot="1">
      <c r="A24" s="57" t="s">
        <v>92</v>
      </c>
      <c r="B24" s="45">
        <v>8701.0623485831948</v>
      </c>
      <c r="C24" s="45">
        <v>10051.627382506123</v>
      </c>
      <c r="D24" s="45">
        <v>9588.9729771059829</v>
      </c>
      <c r="E24" s="46">
        <v>10359.050511548601</v>
      </c>
      <c r="F24" s="47">
        <v>11009.947228822508</v>
      </c>
    </row>
    <row r="25" spans="1:6" ht="15.75" thickBot="1">
      <c r="A25" s="58" t="s">
        <v>93</v>
      </c>
      <c r="B25" s="48">
        <v>3.8227510564367456E-3</v>
      </c>
      <c r="C25" s="48">
        <v>4.2800557865855628E-3</v>
      </c>
      <c r="D25" s="48">
        <v>4.0404734630434111E-3</v>
      </c>
      <c r="E25" s="49">
        <v>4.3019147416557529E-3</v>
      </c>
      <c r="F25" s="50">
        <v>4.4394021630051947E-3</v>
      </c>
    </row>
    <row r="26" spans="1:6">
      <c r="A26" s="59"/>
    </row>
    <row r="27" spans="1:6">
      <c r="A27" s="59" t="s">
        <v>94</v>
      </c>
    </row>
    <row r="28" spans="1:6">
      <c r="A28" s="59"/>
    </row>
    <row r="29" spans="1:6" ht="71.25" customHeight="1">
      <c r="A29" s="401" t="s">
        <v>95</v>
      </c>
      <c r="B29" s="401"/>
      <c r="C29" s="401"/>
      <c r="D29" s="401"/>
      <c r="E29" s="401"/>
      <c r="F29" s="401"/>
    </row>
    <row r="30" spans="1:6">
      <c r="A30" s="59"/>
    </row>
    <row r="31" spans="1:6" ht="15" customHeight="1">
      <c r="A31" s="401" t="s">
        <v>96</v>
      </c>
      <c r="B31" s="401"/>
      <c r="C31" s="401"/>
      <c r="D31" s="401"/>
      <c r="E31" s="401"/>
      <c r="F31" s="401"/>
    </row>
    <row r="32" spans="1:6">
      <c r="A32" s="401"/>
      <c r="B32" s="401"/>
      <c r="C32" s="401"/>
      <c r="D32" s="401"/>
      <c r="E32" s="401"/>
      <c r="F32" s="401"/>
    </row>
    <row r="33" spans="1:6">
      <c r="A33" s="401"/>
      <c r="B33" s="401"/>
      <c r="C33" s="401"/>
      <c r="D33" s="401"/>
      <c r="E33" s="401"/>
      <c r="F33" s="401"/>
    </row>
    <row r="34" spans="1:6">
      <c r="A34" s="401"/>
      <c r="B34" s="401"/>
      <c r="C34" s="401"/>
      <c r="D34" s="401"/>
      <c r="E34" s="401"/>
      <c r="F34" s="401"/>
    </row>
    <row r="35" spans="1:6">
      <c r="A35" s="401"/>
      <c r="B35" s="401"/>
      <c r="C35" s="401"/>
      <c r="D35" s="401"/>
      <c r="E35" s="401"/>
      <c r="F35" s="401"/>
    </row>
    <row r="36" spans="1:6">
      <c r="A36" s="401"/>
      <c r="B36" s="401"/>
      <c r="C36" s="401"/>
      <c r="D36" s="401"/>
      <c r="E36" s="401"/>
      <c r="F36" s="401"/>
    </row>
  </sheetData>
  <mergeCells count="3">
    <mergeCell ref="A29:F29"/>
    <mergeCell ref="A31:F36"/>
    <mergeCell ref="A1:F1"/>
  </mergeCells>
  <pageMargins left="0.70866141732283472" right="0.70866141732283472" top="0.74803149606299213" bottom="0.74803149606299213" header="0.31496062992125984" footer="0.31496062992125984"/>
  <pageSetup paperSize="9" scale="93" orientation="portrait" horizontalDpi="1200" verticalDpi="1200" r:id="rId1"/>
  <headerFooter>
    <oddHeader>&amp;C&amp;"-,Gras"Document de politique transversale (DPT) - "Politique française en faveur du développement" (2019)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topLeftCell="A10" workbookViewId="0"/>
  </sheetViews>
  <sheetFormatPr baseColWidth="10" defaultRowHeight="15"/>
  <cols>
    <col min="1" max="1" width="40.28515625" customWidth="1"/>
  </cols>
  <sheetData>
    <row r="1" spans="1:6">
      <c r="A1" s="258" t="s">
        <v>239</v>
      </c>
    </row>
    <row r="2" spans="1:6" ht="15.75" thickBot="1"/>
    <row r="3" spans="1:6" ht="23.25" thickBot="1">
      <c r="A3" s="61"/>
      <c r="B3" s="62">
        <v>2016</v>
      </c>
      <c r="C3" s="62">
        <v>2017</v>
      </c>
      <c r="D3" s="62" t="s">
        <v>68</v>
      </c>
      <c r="E3" s="63" t="s">
        <v>69</v>
      </c>
      <c r="F3" s="64" t="s">
        <v>70</v>
      </c>
    </row>
    <row r="4" spans="1:6">
      <c r="A4" s="65" t="s">
        <v>97</v>
      </c>
      <c r="B4" s="66">
        <v>5101.2754140446568</v>
      </c>
      <c r="C4" s="66">
        <v>5898.4138176346096</v>
      </c>
      <c r="D4" s="66">
        <v>5248.4680041344691</v>
      </c>
      <c r="E4" s="67">
        <v>5775.1888593447975</v>
      </c>
      <c r="F4" s="68">
        <v>6624.2391103734544</v>
      </c>
    </row>
    <row r="5" spans="1:6">
      <c r="A5" s="69" t="s">
        <v>98</v>
      </c>
      <c r="B5" s="70">
        <v>1485.9522168573453</v>
      </c>
      <c r="C5" s="70">
        <v>1562.6999329940384</v>
      </c>
      <c r="D5" s="70">
        <v>1562.6999329940384</v>
      </c>
      <c r="E5" s="71">
        <v>1506.976416712622</v>
      </c>
      <c r="F5" s="72">
        <v>1519.1305432829347</v>
      </c>
    </row>
    <row r="6" spans="1:6">
      <c r="A6" s="73" t="s">
        <v>99</v>
      </c>
      <c r="B6" s="74">
        <v>701.14620673100012</v>
      </c>
      <c r="C6" s="74">
        <v>752.79697300000032</v>
      </c>
      <c r="D6" s="74">
        <v>752.79697300000032</v>
      </c>
      <c r="E6" s="75">
        <v>762.76816899999994</v>
      </c>
      <c r="F6" s="76">
        <v>777.289219</v>
      </c>
    </row>
    <row r="7" spans="1:6">
      <c r="A7" s="73" t="s">
        <v>100</v>
      </c>
      <c r="B7" s="74">
        <v>348.06770703000007</v>
      </c>
      <c r="C7" s="74">
        <v>341.57900000000001</v>
      </c>
      <c r="D7" s="74">
        <v>341.57900000000001</v>
      </c>
      <c r="E7" s="75">
        <v>334.73</v>
      </c>
      <c r="F7" s="76">
        <v>335.65300000000002</v>
      </c>
    </row>
    <row r="8" spans="1:6">
      <c r="A8" s="73" t="s">
        <v>101</v>
      </c>
      <c r="B8" s="74">
        <v>436.73830309634513</v>
      </c>
      <c r="C8" s="74">
        <v>468.32395999403803</v>
      </c>
      <c r="D8" s="74">
        <v>468.32395999403803</v>
      </c>
      <c r="E8" s="75">
        <v>409.47824771262208</v>
      </c>
      <c r="F8" s="76">
        <v>406.18832428293467</v>
      </c>
    </row>
    <row r="9" spans="1:6">
      <c r="A9" s="69" t="s">
        <v>102</v>
      </c>
      <c r="B9" s="70">
        <v>2823.2875309500005</v>
      </c>
      <c r="C9" s="70">
        <v>3318.0660126599882</v>
      </c>
      <c r="D9" s="70">
        <v>2392.7154829598485</v>
      </c>
      <c r="E9" s="71">
        <v>2883.6153328451251</v>
      </c>
      <c r="F9" s="72">
        <v>3376.535832413841</v>
      </c>
    </row>
    <row r="10" spans="1:6">
      <c r="A10" s="73" t="s">
        <v>103</v>
      </c>
      <c r="B10" s="74">
        <v>1079.5605309500002</v>
      </c>
      <c r="C10" s="74">
        <v>954.84009360120831</v>
      </c>
      <c r="D10" s="74">
        <v>954.84009360120831</v>
      </c>
      <c r="E10" s="75">
        <v>1183.1167003930116</v>
      </c>
      <c r="F10" s="76">
        <v>1297.8278723455251</v>
      </c>
    </row>
    <row r="11" spans="1:6">
      <c r="A11" s="77" t="s">
        <v>104</v>
      </c>
      <c r="B11" s="74">
        <v>1743.7270000000001</v>
      </c>
      <c r="C11" s="74">
        <v>2363.2259190587802</v>
      </c>
      <c r="D11" s="74">
        <v>1437.8753893586399</v>
      </c>
      <c r="E11" s="75">
        <v>1700.4986324521137</v>
      </c>
      <c r="F11" s="76">
        <v>2078.707960068316</v>
      </c>
    </row>
    <row r="12" spans="1:6">
      <c r="A12" s="69" t="s">
        <v>105</v>
      </c>
      <c r="B12" s="70">
        <v>-207.98507494634441</v>
      </c>
      <c r="C12" s="70">
        <v>-183.19457266265579</v>
      </c>
      <c r="D12" s="70">
        <v>92.21014353734418</v>
      </c>
      <c r="E12" s="71">
        <v>114.7629895924596</v>
      </c>
      <c r="F12" s="72">
        <v>378.84672505508041</v>
      </c>
    </row>
    <row r="13" spans="1:6">
      <c r="A13" s="69" t="s">
        <v>106</v>
      </c>
      <c r="B13" s="70">
        <v>1000.0207411836556</v>
      </c>
      <c r="C13" s="70">
        <v>1200.8424446432384</v>
      </c>
      <c r="D13" s="70">
        <v>1200.8424446432384</v>
      </c>
      <c r="E13" s="71">
        <v>1269.8341201945916</v>
      </c>
      <c r="F13" s="72">
        <v>1349.7260096215989</v>
      </c>
    </row>
    <row r="14" spans="1:6">
      <c r="A14" s="73" t="s">
        <v>107</v>
      </c>
      <c r="B14" s="74">
        <v>484.93034415</v>
      </c>
      <c r="C14" s="74">
        <v>538.11562400000003</v>
      </c>
      <c r="D14" s="74">
        <v>538.11562400000003</v>
      </c>
      <c r="E14" s="75">
        <v>534.55509199999995</v>
      </c>
      <c r="F14" s="76">
        <v>547.27334199999996</v>
      </c>
    </row>
    <row r="15" spans="1:6">
      <c r="A15" s="73" t="s">
        <v>108</v>
      </c>
      <c r="B15" s="74">
        <v>386.97251799999998</v>
      </c>
      <c r="C15" s="74">
        <v>502.335105</v>
      </c>
      <c r="D15" s="74">
        <v>502.335105</v>
      </c>
      <c r="E15" s="75">
        <v>552.56861500000002</v>
      </c>
      <c r="F15" s="76">
        <v>556.52945999999997</v>
      </c>
    </row>
    <row r="16" spans="1:6">
      <c r="A16" s="73" t="s">
        <v>109</v>
      </c>
      <c r="B16" s="74">
        <v>128.11787903365564</v>
      </c>
      <c r="C16" s="74">
        <v>160.39171564323829</v>
      </c>
      <c r="D16" s="74">
        <v>160.39171564323829</v>
      </c>
      <c r="E16" s="75">
        <v>182.71041319459164</v>
      </c>
      <c r="F16" s="76">
        <v>245.92320762159898</v>
      </c>
    </row>
    <row r="17" spans="1:6">
      <c r="A17" s="78" t="s">
        <v>110</v>
      </c>
      <c r="B17" s="79">
        <v>3600.2220518785398</v>
      </c>
      <c r="C17" s="79">
        <v>4153.1014745499997</v>
      </c>
      <c r="D17" s="79">
        <v>4240.5928826500003</v>
      </c>
      <c r="E17" s="80">
        <v>4583.8616522038019</v>
      </c>
      <c r="F17" s="81">
        <v>4385.7081184490517</v>
      </c>
    </row>
    <row r="18" spans="1:6">
      <c r="A18" s="82" t="s">
        <v>111</v>
      </c>
      <c r="B18" s="70">
        <v>2222.5079999999998</v>
      </c>
      <c r="C18" s="70">
        <v>2133.3358010000002</v>
      </c>
      <c r="D18" s="70">
        <v>2133.3358010000002</v>
      </c>
      <c r="E18" s="71">
        <v>2267.8523949999999</v>
      </c>
      <c r="F18" s="72">
        <v>2418.0337399999999</v>
      </c>
    </row>
    <row r="19" spans="1:6">
      <c r="A19" s="77" t="s">
        <v>112</v>
      </c>
      <c r="B19" s="74">
        <v>703.8</v>
      </c>
      <c r="C19" s="74">
        <v>742.44612400000005</v>
      </c>
      <c r="D19" s="74">
        <v>742.44612400000005</v>
      </c>
      <c r="E19" s="75">
        <v>849.852395</v>
      </c>
      <c r="F19" s="76">
        <v>878.03373999999997</v>
      </c>
    </row>
    <row r="20" spans="1:6">
      <c r="A20" s="77" t="s">
        <v>113</v>
      </c>
      <c r="B20" s="74">
        <v>1518.7079999999999</v>
      </c>
      <c r="C20" s="74">
        <v>1390.8896770000001</v>
      </c>
      <c r="D20" s="74">
        <v>1390.8896770000001</v>
      </c>
      <c r="E20" s="75">
        <v>1418</v>
      </c>
      <c r="F20" s="76">
        <v>1540</v>
      </c>
    </row>
    <row r="21" spans="1:6">
      <c r="A21" s="82" t="s">
        <v>114</v>
      </c>
      <c r="B21" s="70">
        <v>1377.7140518785397</v>
      </c>
      <c r="C21" s="70">
        <v>2019.7656735499997</v>
      </c>
      <c r="D21" s="70">
        <v>2107.2570816500001</v>
      </c>
      <c r="E21" s="71">
        <v>2316.009257203802</v>
      </c>
      <c r="F21" s="72">
        <v>1967.674378449052</v>
      </c>
    </row>
    <row r="22" spans="1:6">
      <c r="A22" s="77" t="s">
        <v>115</v>
      </c>
      <c r="B22" s="74">
        <v>1681.1812291099998</v>
      </c>
      <c r="C22" s="74">
        <v>1799.5796735499996</v>
      </c>
      <c r="D22" s="74">
        <v>1799.5796735499996</v>
      </c>
      <c r="E22" s="75">
        <v>1770.7792572038022</v>
      </c>
      <c r="F22" s="76">
        <v>1933.5943784490521</v>
      </c>
    </row>
    <row r="23" spans="1:6">
      <c r="A23" s="77" t="s">
        <v>116</v>
      </c>
      <c r="B23" s="74">
        <v>-303.46717723145997</v>
      </c>
      <c r="C23" s="74">
        <v>220.18599999999998</v>
      </c>
      <c r="D23" s="74">
        <v>307.67740809999998</v>
      </c>
      <c r="E23" s="75">
        <v>545.23</v>
      </c>
      <c r="F23" s="76">
        <v>34.08</v>
      </c>
    </row>
    <row r="24" spans="1:6" ht="15.75" thickBot="1">
      <c r="A24" s="83" t="s">
        <v>117</v>
      </c>
      <c r="B24" s="84">
        <v>8701.4974659231957</v>
      </c>
      <c r="C24" s="84">
        <v>10051.515292184609</v>
      </c>
      <c r="D24" s="84">
        <v>9589.0608867844694</v>
      </c>
      <c r="E24" s="85">
        <v>10359.050511548599</v>
      </c>
      <c r="F24" s="86">
        <v>11009.947228822506</v>
      </c>
    </row>
    <row r="25" spans="1:6">
      <c r="A25" s="273"/>
    </row>
    <row r="26" spans="1:6" ht="15" customHeight="1">
      <c r="A26" s="404" t="s">
        <v>240</v>
      </c>
      <c r="B26" s="404"/>
      <c r="C26" s="404"/>
      <c r="D26" s="404"/>
      <c r="E26" s="404"/>
      <c r="F26" s="404"/>
    </row>
    <row r="27" spans="1:6">
      <c r="A27" s="404"/>
      <c r="B27" s="404"/>
      <c r="C27" s="404"/>
      <c r="D27" s="404"/>
      <c r="E27" s="404"/>
      <c r="F27" s="404"/>
    </row>
    <row r="28" spans="1:6">
      <c r="A28" s="404"/>
      <c r="B28" s="404"/>
      <c r="C28" s="404"/>
      <c r="D28" s="404"/>
      <c r="E28" s="404"/>
      <c r="F28" s="404"/>
    </row>
    <row r="29" spans="1:6">
      <c r="A29" s="405" t="s">
        <v>241</v>
      </c>
      <c r="B29" s="405"/>
      <c r="C29" s="405"/>
      <c r="D29" s="405"/>
      <c r="E29" s="405"/>
      <c r="F29" s="405"/>
    </row>
  </sheetData>
  <mergeCells count="2">
    <mergeCell ref="A26:F28"/>
    <mergeCell ref="A29:F29"/>
  </mergeCells>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showGridLines="0" workbookViewId="0">
      <selection activeCell="I26" sqref="I26"/>
    </sheetView>
  </sheetViews>
  <sheetFormatPr baseColWidth="10" defaultRowHeight="15"/>
  <cols>
    <col min="1" max="1" width="26.85546875" style="52" customWidth="1"/>
    <col min="2" max="2" width="47.5703125" style="52" customWidth="1"/>
    <col min="5" max="5" width="12.85546875" customWidth="1"/>
  </cols>
  <sheetData>
    <row r="2" spans="1:7">
      <c r="A2" s="274" t="s">
        <v>237</v>
      </c>
    </row>
    <row r="3" spans="1:7" ht="15.75" thickBot="1"/>
    <row r="4" spans="1:7" ht="49.5" customHeight="1">
      <c r="A4" s="415" t="s">
        <v>447</v>
      </c>
      <c r="B4" s="416"/>
      <c r="C4" s="419">
        <v>2016</v>
      </c>
      <c r="D4" s="419">
        <v>2017</v>
      </c>
      <c r="E4" s="419" t="s">
        <v>68</v>
      </c>
      <c r="F4" s="409" t="s">
        <v>118</v>
      </c>
      <c r="G4" s="410"/>
    </row>
    <row r="5" spans="1:7">
      <c r="A5" s="417"/>
      <c r="B5" s="418"/>
      <c r="C5" s="420"/>
      <c r="D5" s="420"/>
      <c r="E5" s="420"/>
      <c r="F5" s="87">
        <v>2018</v>
      </c>
      <c r="G5" s="88">
        <v>2019</v>
      </c>
    </row>
    <row r="6" spans="1:7">
      <c r="A6" s="411" t="s">
        <v>119</v>
      </c>
      <c r="B6" s="111" t="s">
        <v>120</v>
      </c>
      <c r="C6" s="89">
        <v>3565.5334889910018</v>
      </c>
      <c r="D6" s="89">
        <v>3718.3824712384849</v>
      </c>
      <c r="E6" s="89">
        <v>3718.3824712384849</v>
      </c>
      <c r="F6" s="90">
        <v>3959.9272373002245</v>
      </c>
      <c r="G6" s="91">
        <v>3995.5041273637962</v>
      </c>
    </row>
    <row r="7" spans="1:7">
      <c r="A7" s="412"/>
      <c r="B7" s="112" t="s">
        <v>121</v>
      </c>
      <c r="C7" s="92">
        <v>455.970021286166</v>
      </c>
      <c r="D7" s="92">
        <v>447</v>
      </c>
      <c r="E7" s="92">
        <v>447</v>
      </c>
      <c r="F7" s="93">
        <v>505.98912872124458</v>
      </c>
      <c r="G7" s="94">
        <v>666.4167426917852</v>
      </c>
    </row>
    <row r="8" spans="1:7" ht="28.5">
      <c r="A8" s="411" t="s">
        <v>122</v>
      </c>
      <c r="B8" s="111" t="s">
        <v>123</v>
      </c>
      <c r="C8" s="89">
        <v>1743.7270000000001</v>
      </c>
      <c r="D8" s="89">
        <v>2363.2259190587802</v>
      </c>
      <c r="E8" s="89">
        <v>1437.8753893586399</v>
      </c>
      <c r="F8" s="90">
        <v>1700.4986324521137</v>
      </c>
      <c r="G8" s="91">
        <v>2249.8882579545789</v>
      </c>
    </row>
    <row r="9" spans="1:7">
      <c r="A9" s="412"/>
      <c r="B9" s="113" t="s">
        <v>124</v>
      </c>
      <c r="C9" s="95">
        <v>3014.2870000000003</v>
      </c>
      <c r="D9" s="95">
        <v>0</v>
      </c>
      <c r="E9" s="95">
        <v>0</v>
      </c>
      <c r="F9" s="96"/>
      <c r="G9" s="97"/>
    </row>
    <row r="10" spans="1:7">
      <c r="A10" s="413" t="s">
        <v>446</v>
      </c>
      <c r="B10" s="414"/>
      <c r="C10" s="98">
        <v>-207.98507494634441</v>
      </c>
      <c r="D10" s="98">
        <v>-183.19457266265579</v>
      </c>
      <c r="E10" s="98">
        <v>92.21014353734418</v>
      </c>
      <c r="F10" s="99">
        <v>114.7629895924596</v>
      </c>
      <c r="G10" s="100">
        <v>378.84672505508041</v>
      </c>
    </row>
    <row r="11" spans="1:7">
      <c r="A11" s="421" t="s">
        <v>125</v>
      </c>
      <c r="B11" s="422"/>
      <c r="C11" s="101">
        <v>5101.2754140446568</v>
      </c>
      <c r="D11" s="101">
        <v>5898.4138176346096</v>
      </c>
      <c r="E11" s="101">
        <v>5248.4680041344691</v>
      </c>
      <c r="F11" s="102">
        <v>5775.1888593447975</v>
      </c>
      <c r="G11" s="103">
        <v>6624.2391103734553</v>
      </c>
    </row>
    <row r="12" spans="1:7">
      <c r="A12" s="423" t="s">
        <v>126</v>
      </c>
      <c r="B12" s="424"/>
      <c r="C12" s="104">
        <v>8701.4974659231957</v>
      </c>
      <c r="D12" s="104">
        <v>10051.519912184609</v>
      </c>
      <c r="E12" s="104">
        <v>9589.0655067844691</v>
      </c>
      <c r="F12" s="105">
        <v>10359.050511548599</v>
      </c>
      <c r="G12" s="106">
        <v>11009.947228822508</v>
      </c>
    </row>
    <row r="13" spans="1:7" ht="15.75" thickBot="1">
      <c r="A13" s="425" t="s">
        <v>127</v>
      </c>
      <c r="B13" s="426"/>
      <c r="C13" s="107">
        <v>0.5862525885943507</v>
      </c>
      <c r="D13" s="107">
        <v>0.58681810006509172</v>
      </c>
      <c r="E13" s="108">
        <v>0.54733884135227417</v>
      </c>
      <c r="F13" s="109">
        <v>0.5575017568363464</v>
      </c>
      <c r="G13" s="110">
        <v>0.60165947871504055</v>
      </c>
    </row>
    <row r="15" spans="1:7">
      <c r="A15" s="20" t="s">
        <v>242</v>
      </c>
    </row>
    <row r="16" spans="1:7" ht="23.25" customHeight="1">
      <c r="A16" s="407" t="s">
        <v>243</v>
      </c>
      <c r="B16" s="407"/>
      <c r="C16" s="407"/>
      <c r="D16" s="407"/>
      <c r="E16" s="407"/>
      <c r="F16" s="407"/>
      <c r="G16" s="407"/>
    </row>
    <row r="17" spans="1:7" ht="30" customHeight="1">
      <c r="A17" s="408" t="s">
        <v>244</v>
      </c>
      <c r="B17" s="408"/>
      <c r="C17" s="408"/>
      <c r="D17" s="408"/>
      <c r="E17" s="408"/>
      <c r="F17" s="408"/>
      <c r="G17" s="408"/>
    </row>
    <row r="18" spans="1:7" ht="89.25" customHeight="1">
      <c r="A18" s="406" t="s">
        <v>245</v>
      </c>
      <c r="B18" s="406"/>
      <c r="C18" s="406"/>
      <c r="D18" s="406"/>
      <c r="E18" s="406"/>
      <c r="F18" s="406"/>
      <c r="G18" s="406"/>
    </row>
    <row r="19" spans="1:7">
      <c r="A19" s="154"/>
    </row>
  </sheetData>
  <mergeCells count="14">
    <mergeCell ref="A18:G18"/>
    <mergeCell ref="A16:G16"/>
    <mergeCell ref="A17:G17"/>
    <mergeCell ref="F4:G4"/>
    <mergeCell ref="A6:A7"/>
    <mergeCell ref="A8:A9"/>
    <mergeCell ref="A10:B10"/>
    <mergeCell ref="A4:B5"/>
    <mergeCell ref="C4:C5"/>
    <mergeCell ref="A11:B11"/>
    <mergeCell ref="A12:B12"/>
    <mergeCell ref="A13:B13"/>
    <mergeCell ref="D4:D5"/>
    <mergeCell ref="E4:E5"/>
  </mergeCells>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zoomScaleNormal="100" workbookViewId="0">
      <selection sqref="A1:D2"/>
    </sheetView>
  </sheetViews>
  <sheetFormatPr baseColWidth="10" defaultRowHeight="15"/>
  <cols>
    <col min="1" max="1" width="27.28515625" bestFit="1" customWidth="1"/>
  </cols>
  <sheetData>
    <row r="1" spans="1:4">
      <c r="A1" s="429" t="s">
        <v>449</v>
      </c>
      <c r="B1" s="429"/>
      <c r="C1" s="429"/>
      <c r="D1" s="429"/>
    </row>
    <row r="2" spans="1:4" ht="19.5" customHeight="1">
      <c r="A2" s="429"/>
      <c r="B2" s="429"/>
      <c r="C2" s="429"/>
      <c r="D2" s="429"/>
    </row>
    <row r="4" spans="1:4">
      <c r="A4" s="275" t="s">
        <v>246</v>
      </c>
      <c r="B4" s="155"/>
      <c r="C4" s="155"/>
      <c r="D4" s="155"/>
    </row>
    <row r="5" spans="1:4">
      <c r="B5" s="156"/>
      <c r="C5" s="156"/>
      <c r="D5" s="156"/>
    </row>
    <row r="6" spans="1:4" ht="38.25">
      <c r="A6" s="157" t="s">
        <v>247</v>
      </c>
      <c r="B6" s="158">
        <v>2017</v>
      </c>
      <c r="C6" s="159" t="s">
        <v>248</v>
      </c>
      <c r="D6" s="159" t="s">
        <v>249</v>
      </c>
    </row>
    <row r="7" spans="1:4" ht="24">
      <c r="A7" s="160" t="s">
        <v>250</v>
      </c>
      <c r="B7" s="161">
        <v>210</v>
      </c>
      <c r="C7" s="162">
        <v>210</v>
      </c>
      <c r="D7" s="161">
        <v>210</v>
      </c>
    </row>
    <row r="8" spans="1:4" ht="24">
      <c r="A8" s="160" t="s">
        <v>251</v>
      </c>
      <c r="B8" s="162">
        <f>528</f>
        <v>528</v>
      </c>
      <c r="C8" s="162">
        <v>528</v>
      </c>
      <c r="D8" s="161">
        <f>528</f>
        <v>528</v>
      </c>
    </row>
    <row r="9" spans="1:4">
      <c r="A9" s="163" t="s">
        <v>252</v>
      </c>
      <c r="B9" s="164">
        <f>B7+B8</f>
        <v>738</v>
      </c>
      <c r="C9" s="164">
        <f>C7+C8</f>
        <v>738</v>
      </c>
      <c r="D9" s="164">
        <f>D7+D8</f>
        <v>738</v>
      </c>
    </row>
    <row r="10" spans="1:4">
      <c r="A10" s="165" t="s">
        <v>253</v>
      </c>
      <c r="B10" s="166">
        <v>270</v>
      </c>
      <c r="C10" s="166">
        <f>270</f>
        <v>270</v>
      </c>
      <c r="D10" s="166">
        <v>0</v>
      </c>
    </row>
    <row r="11" spans="1:4">
      <c r="A11" s="167" t="s">
        <v>254</v>
      </c>
      <c r="B11" s="168">
        <f>B9+B10</f>
        <v>1008</v>
      </c>
      <c r="C11" s="168">
        <f t="shared" ref="C11:D11" si="0">C9+C10</f>
        <v>1008</v>
      </c>
      <c r="D11" s="168">
        <f t="shared" si="0"/>
        <v>738</v>
      </c>
    </row>
    <row r="12" spans="1:4">
      <c r="B12" s="156"/>
      <c r="C12" s="156"/>
      <c r="D12" s="156"/>
    </row>
    <row r="13" spans="1:4">
      <c r="A13" s="275" t="s">
        <v>448</v>
      </c>
      <c r="B13" s="169"/>
      <c r="C13" s="169"/>
      <c r="D13" s="169"/>
    </row>
    <row r="14" spans="1:4">
      <c r="A14" s="21"/>
      <c r="B14" s="170"/>
      <c r="C14" s="170"/>
      <c r="D14" s="170"/>
    </row>
    <row r="15" spans="1:4">
      <c r="A15" s="171" t="s">
        <v>28</v>
      </c>
      <c r="B15" s="172">
        <f>SUM(B16:B20)</f>
        <v>562.31489999999997</v>
      </c>
      <c r="C15" s="172">
        <f>SUM(C16:C20)</f>
        <v>557.74</v>
      </c>
      <c r="D15" s="173">
        <f>SUM(D16:D20)</f>
        <v>552.32999999999993</v>
      </c>
    </row>
    <row r="16" spans="1:4" ht="24">
      <c r="A16" s="174" t="s">
        <v>255</v>
      </c>
      <c r="B16" s="175">
        <v>67.314899999999994</v>
      </c>
      <c r="C16" s="175">
        <v>72.739999999999995</v>
      </c>
      <c r="D16" s="176">
        <v>77.33</v>
      </c>
    </row>
    <row r="17" spans="1:4">
      <c r="A17" s="174" t="s">
        <v>256</v>
      </c>
      <c r="B17" s="177">
        <v>95</v>
      </c>
      <c r="C17" s="177">
        <v>90</v>
      </c>
      <c r="D17" s="177">
        <v>85</v>
      </c>
    </row>
    <row r="18" spans="1:4" ht="48">
      <c r="A18" s="174" t="s">
        <v>257</v>
      </c>
      <c r="B18" s="177">
        <v>385</v>
      </c>
      <c r="C18" s="177">
        <v>385</v>
      </c>
      <c r="D18" s="177">
        <v>390</v>
      </c>
    </row>
    <row r="19" spans="1:4" ht="33.75">
      <c r="A19" s="174" t="s">
        <v>258</v>
      </c>
      <c r="B19" s="178">
        <v>10</v>
      </c>
      <c r="C19" s="178">
        <v>10</v>
      </c>
      <c r="D19" s="179" t="s">
        <v>259</v>
      </c>
    </row>
    <row r="20" spans="1:4" ht="24">
      <c r="A20" s="174" t="s">
        <v>260</v>
      </c>
      <c r="B20" s="178">
        <v>5</v>
      </c>
      <c r="C20" s="178">
        <v>0</v>
      </c>
      <c r="D20" s="177">
        <v>0</v>
      </c>
    </row>
    <row r="21" spans="1:4">
      <c r="A21" s="427"/>
      <c r="B21" s="427"/>
      <c r="C21" s="427"/>
      <c r="D21" s="427"/>
    </row>
    <row r="22" spans="1:4">
      <c r="A22" s="171" t="s">
        <v>261</v>
      </c>
      <c r="B22" s="172">
        <f>SUM(B23:B32)</f>
        <v>250.22</v>
      </c>
      <c r="C22" s="172">
        <f>SUM(C23:C32)</f>
        <v>201.26</v>
      </c>
      <c r="D22" s="173">
        <f>SUM(D23:D32)</f>
        <v>161.67000016659802</v>
      </c>
    </row>
    <row r="23" spans="1:4">
      <c r="A23" s="160" t="s">
        <v>262</v>
      </c>
      <c r="B23" s="176">
        <v>163.22</v>
      </c>
      <c r="C23" s="176">
        <v>160</v>
      </c>
      <c r="D23" s="176">
        <f>196.770000166598-43.1</f>
        <v>153.67000016659802</v>
      </c>
    </row>
    <row r="24" spans="1:4" ht="24">
      <c r="A24" s="160" t="s">
        <v>263</v>
      </c>
      <c r="B24" s="176">
        <v>10</v>
      </c>
      <c r="C24" s="180">
        <v>0.76</v>
      </c>
      <c r="D24" s="176">
        <v>0</v>
      </c>
    </row>
    <row r="25" spans="1:4">
      <c r="A25" s="160" t="s">
        <v>264</v>
      </c>
      <c r="B25" s="176">
        <v>0</v>
      </c>
      <c r="C25" s="180">
        <v>10</v>
      </c>
      <c r="D25" s="176">
        <v>0</v>
      </c>
    </row>
    <row r="26" spans="1:4" ht="36">
      <c r="A26" s="160" t="s">
        <v>265</v>
      </c>
      <c r="B26" s="176">
        <v>7</v>
      </c>
      <c r="C26" s="180">
        <v>5.5</v>
      </c>
      <c r="D26" s="180">
        <v>8</v>
      </c>
    </row>
    <row r="27" spans="1:4" ht="24">
      <c r="A27" s="160" t="s">
        <v>266</v>
      </c>
      <c r="B27" s="176">
        <v>0</v>
      </c>
      <c r="C27" s="180">
        <v>0</v>
      </c>
      <c r="D27" s="176"/>
    </row>
    <row r="28" spans="1:4" ht="24">
      <c r="A28" s="160" t="s">
        <v>267</v>
      </c>
      <c r="B28" s="176">
        <v>0</v>
      </c>
      <c r="C28" s="180">
        <v>0</v>
      </c>
      <c r="D28" s="176"/>
    </row>
    <row r="29" spans="1:4" ht="48">
      <c r="A29" s="160" t="s">
        <v>268</v>
      </c>
      <c r="B29" s="176"/>
      <c r="C29" s="180"/>
      <c r="D29" s="176"/>
    </row>
    <row r="30" spans="1:4">
      <c r="A30" s="160" t="s">
        <v>269</v>
      </c>
      <c r="B30" s="176"/>
      <c r="C30" s="180"/>
      <c r="D30" s="176"/>
    </row>
    <row r="31" spans="1:4" ht="24">
      <c r="A31" s="160" t="s">
        <v>270</v>
      </c>
      <c r="B31" s="176">
        <v>0</v>
      </c>
      <c r="C31" s="180">
        <v>0</v>
      </c>
      <c r="D31" s="176"/>
    </row>
    <row r="32" spans="1:4" ht="33.75">
      <c r="A32" s="160" t="s">
        <v>271</v>
      </c>
      <c r="B32" s="176">
        <v>70</v>
      </c>
      <c r="C32" s="176">
        <v>25</v>
      </c>
      <c r="D32" s="179" t="s">
        <v>259</v>
      </c>
    </row>
    <row r="33" spans="1:4" ht="24">
      <c r="A33" s="181" t="s">
        <v>272</v>
      </c>
      <c r="B33" s="182">
        <v>1.7</v>
      </c>
      <c r="C33" s="183">
        <v>0</v>
      </c>
      <c r="D33" s="183">
        <v>0</v>
      </c>
    </row>
    <row r="34" spans="1:4">
      <c r="A34" s="184"/>
      <c r="B34" s="185"/>
      <c r="C34" s="185"/>
      <c r="D34" s="185"/>
    </row>
    <row r="35" spans="1:4">
      <c r="A35" s="171" t="s">
        <v>273</v>
      </c>
      <c r="B35" s="172">
        <f>SUM(B36:B43)</f>
        <v>198.89084386000002</v>
      </c>
      <c r="C35" s="172">
        <f>SUM(C36:C43)</f>
        <v>248.40915613999999</v>
      </c>
      <c r="D35" s="173">
        <f>SUM(D36:D43)</f>
        <v>24</v>
      </c>
    </row>
    <row r="36" spans="1:4" ht="33.75">
      <c r="A36" s="160" t="s">
        <v>274</v>
      </c>
      <c r="B36" s="176">
        <v>100</v>
      </c>
      <c r="C36" s="176">
        <v>120</v>
      </c>
      <c r="D36" s="179" t="s">
        <v>259</v>
      </c>
    </row>
    <row r="37" spans="1:4" ht="24">
      <c r="A37" s="186" t="s">
        <v>275</v>
      </c>
      <c r="B37" s="176">
        <v>5</v>
      </c>
      <c r="C37" s="176">
        <v>14</v>
      </c>
      <c r="D37" s="176">
        <v>24</v>
      </c>
    </row>
    <row r="38" spans="1:4" ht="33.75">
      <c r="A38" s="186" t="s">
        <v>276</v>
      </c>
      <c r="B38" s="176">
        <f>5+7.3</f>
        <v>12.3</v>
      </c>
      <c r="C38" s="176">
        <v>35</v>
      </c>
      <c r="D38" s="179" t="s">
        <v>259</v>
      </c>
    </row>
    <row r="39" spans="1:4" ht="33.75">
      <c r="A39" s="186" t="s">
        <v>277</v>
      </c>
      <c r="B39" s="176">
        <v>58</v>
      </c>
      <c r="C39" s="176">
        <v>60</v>
      </c>
      <c r="D39" s="179" t="s">
        <v>259</v>
      </c>
    </row>
    <row r="40" spans="1:4" ht="33.75">
      <c r="A40" s="186" t="s">
        <v>278</v>
      </c>
      <c r="B40" s="176">
        <v>14.7</v>
      </c>
      <c r="C40" s="176">
        <v>15.76</v>
      </c>
      <c r="D40" s="179" t="s">
        <v>259</v>
      </c>
    </row>
    <row r="41" spans="1:4" ht="36">
      <c r="A41" s="186" t="s">
        <v>279</v>
      </c>
      <c r="B41" s="176">
        <v>5.0908438599999997</v>
      </c>
      <c r="C41" s="176">
        <f>7-B41</f>
        <v>1.9091561400000003</v>
      </c>
      <c r="D41" s="176">
        <v>0</v>
      </c>
    </row>
    <row r="42" spans="1:4" ht="33.75">
      <c r="A42" s="186" t="s">
        <v>280</v>
      </c>
      <c r="B42" s="176">
        <v>0</v>
      </c>
      <c r="C42" s="176">
        <v>1.74</v>
      </c>
      <c r="D42" s="179" t="s">
        <v>259</v>
      </c>
    </row>
    <row r="43" spans="1:4" ht="36">
      <c r="A43" s="186" t="s">
        <v>281</v>
      </c>
      <c r="B43" s="176">
        <v>3.8</v>
      </c>
      <c r="C43" s="176">
        <v>0</v>
      </c>
      <c r="D43" s="176">
        <v>0</v>
      </c>
    </row>
    <row r="44" spans="1:4">
      <c r="B44" s="156"/>
      <c r="C44" s="156"/>
      <c r="D44" s="156"/>
    </row>
    <row r="45" spans="1:4" ht="76.5" customHeight="1">
      <c r="A45" s="428" t="s">
        <v>282</v>
      </c>
      <c r="B45" s="428"/>
      <c r="C45" s="428"/>
      <c r="D45" s="428"/>
    </row>
  </sheetData>
  <mergeCells count="3">
    <mergeCell ref="A21:D21"/>
    <mergeCell ref="A45:D45"/>
    <mergeCell ref="A1:D2"/>
  </mergeCells>
  <printOptions horizontalCentered="1"/>
  <pageMargins left="0.70866141732283472" right="0.70866141732283472" top="0.74803149606299213" bottom="0.74803149606299213" header="0.31496062992125984" footer="0.31496062992125984"/>
  <pageSetup paperSize="9" orientation="portrait" horizontalDpi="1200" verticalDpi="1200" r:id="rId1"/>
  <headerFooter>
    <oddHeader>&amp;C&amp;"-,Gras"Document de politique transversale (DPT) - "Politique française en faveur du développement" (2019)</oddHeader>
  </headerFooter>
  <rowBreaks count="2" manualBreakCount="2">
    <brk id="21" max="16383" man="1"/>
    <brk id="34" max="16383" man="1"/>
  </rowBreaks>
  <ignoredErrors>
    <ignoredError sqref="B22:C22" formulaRange="1"/>
    <ignoredError sqref="C10"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
  <sheetViews>
    <sheetView showGridLines="0" workbookViewId="0"/>
  </sheetViews>
  <sheetFormatPr baseColWidth="10" defaultRowHeight="15"/>
  <cols>
    <col min="1" max="1" width="21.85546875" customWidth="1"/>
    <col min="2" max="2" width="18.42578125" customWidth="1"/>
  </cols>
  <sheetData>
    <row r="2" spans="1:9">
      <c r="A2" s="399" t="s">
        <v>450</v>
      </c>
      <c r="B2" s="399"/>
      <c r="C2" s="399"/>
      <c r="D2" s="399"/>
      <c r="E2" s="399"/>
      <c r="F2" s="399"/>
      <c r="G2" s="399"/>
      <c r="H2" s="399"/>
      <c r="I2" s="399"/>
    </row>
    <row r="3" spans="1:9" ht="15.75" thickBot="1"/>
    <row r="4" spans="1:9" ht="18.75" thickBot="1">
      <c r="A4" s="432" t="s">
        <v>399</v>
      </c>
      <c r="B4" s="433"/>
      <c r="C4" s="206">
        <v>2012</v>
      </c>
      <c r="D4" s="206">
        <v>2013</v>
      </c>
      <c r="E4" s="206">
        <v>2014</v>
      </c>
      <c r="F4" s="207">
        <v>2015</v>
      </c>
      <c r="G4" s="208">
        <v>2016</v>
      </c>
      <c r="H4" s="208">
        <v>2017</v>
      </c>
      <c r="I4" s="208" t="s">
        <v>400</v>
      </c>
    </row>
    <row r="5" spans="1:9" ht="18" customHeight="1" thickBot="1">
      <c r="A5" s="434" t="s">
        <v>401</v>
      </c>
      <c r="B5" s="435"/>
      <c r="C5" s="209">
        <v>2892</v>
      </c>
      <c r="D5" s="209">
        <v>3004</v>
      </c>
      <c r="E5" s="209">
        <v>3364</v>
      </c>
      <c r="F5" s="209">
        <v>2327</v>
      </c>
      <c r="G5" s="210">
        <v>2408</v>
      </c>
      <c r="H5" s="210">
        <v>3279</v>
      </c>
      <c r="I5" s="210">
        <v>3423</v>
      </c>
    </row>
    <row r="6" spans="1:9" ht="17.25" customHeight="1" thickBot="1">
      <c r="A6" s="436" t="s">
        <v>402</v>
      </c>
      <c r="B6" s="122" t="s">
        <v>403</v>
      </c>
      <c r="C6" s="211">
        <v>4978</v>
      </c>
      <c r="D6" s="211">
        <v>4837</v>
      </c>
      <c r="E6" s="211">
        <v>4787</v>
      </c>
      <c r="F6" s="212">
        <v>5128</v>
      </c>
      <c r="G6" s="213">
        <v>4892</v>
      </c>
      <c r="H6" s="213">
        <v>6233</v>
      </c>
      <c r="I6" s="213">
        <v>6770</v>
      </c>
    </row>
    <row r="7" spans="1:9" ht="15.75" thickBot="1">
      <c r="A7" s="437"/>
      <c r="B7" s="122" t="s">
        <v>404</v>
      </c>
      <c r="C7" s="211">
        <v>-1866</v>
      </c>
      <c r="D7" s="211">
        <v>-1833</v>
      </c>
      <c r="E7" s="211">
        <v>-1423</v>
      </c>
      <c r="F7" s="212">
        <v>-2434</v>
      </c>
      <c r="G7" s="213">
        <v>-2484</v>
      </c>
      <c r="H7" s="213">
        <v>-2954</v>
      </c>
      <c r="I7" s="213">
        <v>-3347</v>
      </c>
    </row>
    <row r="8" spans="1:9" ht="26.25" customHeight="1" thickBot="1">
      <c r="A8" s="436" t="s">
        <v>405</v>
      </c>
      <c r="B8" s="122" t="s">
        <v>406</v>
      </c>
      <c r="C8" s="214">
        <v>150</v>
      </c>
      <c r="D8" s="214">
        <v>0</v>
      </c>
      <c r="E8" s="214">
        <v>0</v>
      </c>
      <c r="F8" s="215">
        <v>0</v>
      </c>
      <c r="G8" s="122">
        <v>0</v>
      </c>
      <c r="H8" s="122">
        <v>0</v>
      </c>
      <c r="I8" s="122">
        <v>0</v>
      </c>
    </row>
    <row r="9" spans="1:9" ht="15.75" thickBot="1">
      <c r="A9" s="437"/>
      <c r="B9" s="122" t="s">
        <v>404</v>
      </c>
      <c r="C9" s="153">
        <v>-370</v>
      </c>
      <c r="D9" s="153">
        <v>0</v>
      </c>
      <c r="E9" s="153">
        <v>0</v>
      </c>
      <c r="F9" s="216">
        <v>-367.5</v>
      </c>
      <c r="G9" s="124">
        <v>0</v>
      </c>
      <c r="H9" s="124">
        <v>0</v>
      </c>
      <c r="I9" s="124">
        <v>0</v>
      </c>
    </row>
    <row r="10" spans="1:9" ht="15.75" thickBot="1">
      <c r="A10" s="434" t="s">
        <v>407</v>
      </c>
      <c r="B10" s="435"/>
      <c r="C10" s="217">
        <v>18</v>
      </c>
      <c r="D10" s="217">
        <v>25.2</v>
      </c>
      <c r="E10" s="217">
        <v>55.7</v>
      </c>
      <c r="F10" s="218" t="s">
        <v>408</v>
      </c>
      <c r="G10" s="219">
        <v>144</v>
      </c>
      <c r="H10" s="219">
        <v>144</v>
      </c>
      <c r="I10" s="219">
        <v>172</v>
      </c>
    </row>
    <row r="11" spans="1:9" ht="18" customHeight="1" thickBot="1">
      <c r="A11" s="430" t="s">
        <v>409</v>
      </c>
      <c r="B11" s="431"/>
      <c r="C11" s="214">
        <v>18</v>
      </c>
      <c r="D11" s="214">
        <v>25</v>
      </c>
      <c r="E11" s="214">
        <v>56</v>
      </c>
      <c r="F11" s="215">
        <v>97</v>
      </c>
      <c r="G11" s="122">
        <v>144</v>
      </c>
      <c r="H11" s="122">
        <v>144</v>
      </c>
      <c r="I11" s="122">
        <v>172</v>
      </c>
    </row>
    <row r="12" spans="1:9" ht="15.75" thickBot="1">
      <c r="A12" s="220" t="s">
        <v>410</v>
      </c>
      <c r="B12" s="123"/>
      <c r="C12" s="153">
        <v>0</v>
      </c>
      <c r="D12" s="153">
        <v>0</v>
      </c>
      <c r="E12" s="153">
        <v>0</v>
      </c>
      <c r="F12" s="216">
        <v>0</v>
      </c>
      <c r="G12" s="124">
        <v>0</v>
      </c>
      <c r="H12" s="124">
        <v>0</v>
      </c>
      <c r="I12" s="124">
        <v>0</v>
      </c>
    </row>
    <row r="13" spans="1:9" ht="18.75" thickBot="1">
      <c r="A13" s="221" t="s">
        <v>411</v>
      </c>
      <c r="B13" s="222"/>
      <c r="C13" s="152">
        <v>0</v>
      </c>
      <c r="D13" s="152">
        <v>0</v>
      </c>
      <c r="E13" s="152">
        <v>0</v>
      </c>
      <c r="F13" s="223">
        <v>0</v>
      </c>
      <c r="G13" s="224">
        <v>0</v>
      </c>
      <c r="H13" s="224">
        <v>0</v>
      </c>
      <c r="I13" s="224">
        <v>0</v>
      </c>
    </row>
    <row r="14" spans="1:9" ht="18" customHeight="1" thickBot="1">
      <c r="A14" s="430" t="s">
        <v>412</v>
      </c>
      <c r="B14" s="431"/>
      <c r="C14" s="225">
        <v>0</v>
      </c>
      <c r="D14" s="225">
        <v>0</v>
      </c>
      <c r="E14" s="225">
        <v>0</v>
      </c>
      <c r="F14" s="225">
        <v>0</v>
      </c>
      <c r="G14" s="225">
        <v>0</v>
      </c>
      <c r="H14" s="225">
        <v>0</v>
      </c>
      <c r="I14" s="225">
        <v>0</v>
      </c>
    </row>
  </sheetData>
  <mergeCells count="8">
    <mergeCell ref="A2:I2"/>
    <mergeCell ref="A14:B14"/>
    <mergeCell ref="A4:B4"/>
    <mergeCell ref="A5:B5"/>
    <mergeCell ref="A6:A7"/>
    <mergeCell ref="A8:A9"/>
    <mergeCell ref="A10:B10"/>
    <mergeCell ref="A11:B11"/>
  </mergeCells>
  <printOptions horizontalCentered="1"/>
  <pageMargins left="0.70866141732283472" right="0.70866141732283472" top="0.74803149606299213" bottom="0.74803149606299213" header="0.31496062992125984" footer="0.31496062992125984"/>
  <pageSetup paperSize="9" orientation="landscape" horizontalDpi="1200" verticalDpi="1200" r:id="rId1"/>
  <headerFooter>
    <oddHeader>&amp;C&amp;"-,Gras"Document de politique transversale (DPT) - "Politique française en faveur du développement"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1</vt:i4>
      </vt:variant>
    </vt:vector>
  </HeadingPairs>
  <TitlesOfParts>
    <vt:vector size="24" baseType="lpstr">
      <vt:lpstr>Sommaire</vt:lpstr>
      <vt:lpstr>APD par pays</vt:lpstr>
      <vt:lpstr>Effort financier 2017</vt:lpstr>
      <vt:lpstr>APD par secteurs</vt:lpstr>
      <vt:lpstr>Prévisions 2019</vt:lpstr>
      <vt:lpstr>Canaux de transmission de l'APD</vt:lpstr>
      <vt:lpstr>Type d'instruments du bilatéral</vt:lpstr>
      <vt:lpstr>FSD</vt:lpstr>
      <vt:lpstr>Ressources de l'AFD</vt:lpstr>
      <vt:lpstr>Ressources de l'AFD (Etat)</vt:lpstr>
      <vt:lpstr>Activité opérationnelle de AFD</vt:lpstr>
      <vt:lpstr>Réalisations 2016-2017 de l'AFD</vt:lpstr>
      <vt:lpstr>Budget et APD</vt:lpstr>
      <vt:lpstr>P851</vt:lpstr>
      <vt:lpstr>P853</vt:lpstr>
      <vt:lpstr>P852</vt:lpstr>
      <vt:lpstr>annulations de dettes</vt:lpstr>
      <vt:lpstr>Nature annulations et rééchelon</vt:lpstr>
      <vt:lpstr>Annulations multilatérales</vt:lpstr>
      <vt:lpstr>Annulations bilatérales</vt:lpstr>
      <vt:lpstr>APD collectivités territoriales</vt:lpstr>
      <vt:lpstr>Effort financier partenariat</vt:lpstr>
      <vt:lpstr>Effort financier revenus</vt:lpstr>
      <vt:lpstr>Sommaire!Zone_d_impression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2018-11-12T13:25:32Z</dcterms:created>
  <dcterms:modified xsi:type="dcterms:W3CDTF">2018-11-12T16:46:09Z</dcterms:modified>
</cp:coreProperties>
</file>